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d.docs.live.net/06480d11f322b490/ドキュメント/"/>
    </mc:Choice>
  </mc:AlternateContent>
  <xr:revisionPtr revIDLastSave="0" documentId="14_{0AB59A99-C51D-4EAC-8CC7-34692DD51752}" xr6:coauthVersionLast="47" xr6:coauthVersionMax="47" xr10:uidLastSave="{00000000-0000-0000-0000-000000000000}"/>
  <workbookProtection workbookAlgorithmName="SHA-512" workbookHashValue="j2NcAOd78b/BbH07GNzCQHRi2kNgBdj+0jHBDfiIA0QZViLAWqeJJLOGWbTNd9s6OybsrazWSnv/+QSd3W5nvg==" workbookSaltValue="c6ibtt6JDp84owhb3HLQkQ==" workbookSpinCount="100000" lockStructure="1"/>
  <bookViews>
    <workbookView xWindow="-120" yWindow="-120" windowWidth="29040" windowHeight="15720" activeTab="1" xr2:uid="{00000000-000D-0000-FFFF-FFFF00000000}"/>
  </bookViews>
  <sheets>
    <sheet name="要項" sheetId="1" r:id="rId1"/>
    <sheet name="申込書" sheetId="2" r:id="rId2"/>
    <sheet name="歴代入賞者" sheetId="6" r:id="rId3"/>
    <sheet name="登録ナンバー" sheetId="4" r:id="rId4"/>
  </sheets>
  <definedNames>
    <definedName name="_xlnm.Print_Area" localSheetId="3">登録ナンバー!$A$450:$C$524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83" i="4" l="1"/>
  <c r="K382" i="4"/>
  <c r="K381" i="4"/>
  <c r="K380" i="4"/>
  <c r="K379" i="4"/>
  <c r="K378" i="4"/>
  <c r="K377"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0" i="4"/>
  <c r="K299" i="4"/>
  <c r="K298" i="4"/>
  <c r="K297" i="4"/>
  <c r="K296" i="4"/>
  <c r="K295" i="4"/>
  <c r="K294" i="4"/>
  <c r="K293" i="4"/>
  <c r="K292" i="4"/>
  <c r="K291" i="4"/>
  <c r="K290"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45" i="4"/>
  <c r="K144" i="4"/>
  <c r="K143" i="4"/>
  <c r="K142" i="4"/>
  <c r="K141" i="4"/>
  <c r="K140" i="4"/>
  <c r="K139" i="4"/>
  <c r="K138" i="4"/>
  <c r="K137" i="4"/>
  <c r="K136" i="4"/>
  <c r="K135" i="4"/>
  <c r="K134" i="4"/>
  <c r="K133" i="4"/>
  <c r="K132" i="4"/>
  <c r="K131" i="4"/>
  <c r="K130" i="4"/>
  <c r="K129" i="4"/>
  <c r="K128" i="4"/>
  <c r="K127" i="4"/>
  <c r="K126" i="4"/>
  <c r="K125" i="4"/>
  <c r="K124"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27" i="4"/>
  <c r="K26" i="4"/>
  <c r="K25" i="4"/>
  <c r="K24" i="4"/>
  <c r="K23" i="4"/>
  <c r="K22" i="4"/>
  <c r="K21" i="4"/>
  <c r="K20" i="4"/>
  <c r="K19" i="4"/>
  <c r="K18" i="4"/>
  <c r="K17" i="4"/>
  <c r="K16" i="4"/>
  <c r="K15" i="4"/>
  <c r="K14" i="4"/>
  <c r="K13" i="4"/>
  <c r="K12" i="4"/>
  <c r="K11" i="4"/>
  <c r="K10" i="4"/>
  <c r="K9" i="4"/>
  <c r="K8" i="4"/>
  <c r="K7" i="4"/>
  <c r="K6" i="4"/>
  <c r="K5" i="4"/>
  <c r="K16" i="2"/>
  <c r="J16" i="2"/>
  <c r="I16" i="2"/>
  <c r="G16" i="2"/>
  <c r="F16" i="2"/>
  <c r="H16" i="2" s="1"/>
  <c r="D16" i="2"/>
  <c r="K14" i="2"/>
  <c r="L14" i="2" s="1"/>
  <c r="G14" i="2"/>
  <c r="F14" i="2"/>
  <c r="H14" i="2" s="1"/>
  <c r="D14" i="2"/>
  <c r="K30" i="2"/>
  <c r="L30" i="2" s="1"/>
  <c r="O30" i="2" s="1"/>
  <c r="G30" i="2"/>
  <c r="I30" i="2" s="1"/>
  <c r="J30" i="2" s="1"/>
  <c r="F30" i="2"/>
  <c r="H30" i="2" s="1"/>
  <c r="D30" i="2"/>
  <c r="K28" i="2"/>
  <c r="L28" i="2" s="1"/>
  <c r="G28" i="2"/>
  <c r="F28" i="2"/>
  <c r="H28" i="2" s="1"/>
  <c r="D28" i="2"/>
  <c r="K44" i="2"/>
  <c r="J44" i="2"/>
  <c r="I44" i="2"/>
  <c r="G44" i="2"/>
  <c r="F44" i="2"/>
  <c r="H44" i="2" s="1"/>
  <c r="D44" i="2"/>
  <c r="K42" i="2"/>
  <c r="G42" i="2"/>
  <c r="F42" i="2"/>
  <c r="H42" i="2" s="1"/>
  <c r="D42" i="2"/>
  <c r="J58" i="2"/>
  <c r="G58" i="2"/>
  <c r="F58" i="2"/>
  <c r="H58" i="2" s="1"/>
  <c r="D58" i="2"/>
  <c r="G56" i="2"/>
  <c r="F56" i="2"/>
  <c r="H56" i="2" s="1"/>
  <c r="D56" i="2"/>
  <c r="J54" i="2"/>
  <c r="I54" i="2"/>
  <c r="G54" i="2"/>
  <c r="F54" i="2"/>
  <c r="H54" i="2" s="1"/>
  <c r="D54" i="2"/>
  <c r="G52" i="2"/>
  <c r="F52" i="2"/>
  <c r="H52" i="2" s="1"/>
  <c r="D52" i="2"/>
  <c r="J40" i="2"/>
  <c r="I40" i="2"/>
  <c r="G40" i="2"/>
  <c r="F40" i="2"/>
  <c r="H40" i="2" s="1"/>
  <c r="D40" i="2"/>
  <c r="G38" i="2"/>
  <c r="F38" i="2"/>
  <c r="H38" i="2" s="1"/>
  <c r="D38" i="2"/>
  <c r="J26" i="2"/>
  <c r="I26" i="2"/>
  <c r="G26" i="2"/>
  <c r="F26" i="2"/>
  <c r="H26" i="2" s="1"/>
  <c r="D26" i="2"/>
  <c r="G24" i="2"/>
  <c r="F24" i="2"/>
  <c r="H24" i="2" s="1"/>
  <c r="D24" i="2"/>
  <c r="K52" i="2"/>
  <c r="L52" i="2" s="1"/>
  <c r="M52" i="2"/>
  <c r="N52" i="2"/>
  <c r="K54" i="2"/>
  <c r="L54" i="2" s="1"/>
  <c r="O54" i="2" s="1"/>
  <c r="M54" i="2"/>
  <c r="N54" i="2"/>
  <c r="K56" i="2"/>
  <c r="L56" i="2" s="1"/>
  <c r="M56" i="2"/>
  <c r="N56" i="2"/>
  <c r="K58" i="2"/>
  <c r="L58" i="2" s="1"/>
  <c r="M58" i="2"/>
  <c r="N58" i="2"/>
  <c r="M47" i="2"/>
  <c r="K38" i="2"/>
  <c r="L38" i="2" s="1"/>
  <c r="M38" i="2"/>
  <c r="N38" i="2"/>
  <c r="K40" i="2"/>
  <c r="L40" i="2" s="1"/>
  <c r="M40" i="2"/>
  <c r="N40" i="2"/>
  <c r="L42" i="2"/>
  <c r="M42" i="2"/>
  <c r="N42" i="2"/>
  <c r="L44" i="2"/>
  <c r="O44" i="2" s="1"/>
  <c r="M44" i="2"/>
  <c r="N44" i="2"/>
  <c r="M33" i="2"/>
  <c r="K24" i="2"/>
  <c r="L24" i="2" s="1"/>
  <c r="M24" i="2"/>
  <c r="N24" i="2"/>
  <c r="K26" i="2"/>
  <c r="L26" i="2" s="1"/>
  <c r="M26" i="2"/>
  <c r="N26" i="2"/>
  <c r="M28" i="2"/>
  <c r="N28" i="2"/>
  <c r="M30" i="2"/>
  <c r="N30" i="2"/>
  <c r="M19" i="2"/>
  <c r="K10" i="2"/>
  <c r="L10" i="2" s="1"/>
  <c r="M10" i="2"/>
  <c r="N10" i="2"/>
  <c r="K12" i="2"/>
  <c r="L12" i="2" s="1"/>
  <c r="M12" i="2"/>
  <c r="N12" i="2"/>
  <c r="F12" i="2"/>
  <c r="H12" i="2" s="1"/>
  <c r="G12" i="2"/>
  <c r="D12" i="2"/>
  <c r="F10" i="2"/>
  <c r="H10" i="2" s="1"/>
  <c r="G10" i="2"/>
  <c r="D10" i="2"/>
  <c r="H151" i="4"/>
  <c r="G212" i="4"/>
  <c r="G385" i="4" s="1"/>
  <c r="H287" i="4"/>
  <c r="G326" i="4"/>
  <c r="H71" i="4"/>
  <c r="G122" i="4"/>
  <c r="H2" i="4"/>
  <c r="I307" i="4"/>
  <c r="H34" i="4"/>
  <c r="G375" i="4"/>
  <c r="H251" i="4"/>
  <c r="C385" i="4"/>
  <c r="G383" i="4"/>
  <c r="G4" i="4"/>
  <c r="G5" i="4"/>
  <c r="G6" i="4"/>
  <c r="G7" i="4"/>
  <c r="G8" i="4"/>
  <c r="G9" i="4"/>
  <c r="G10" i="4"/>
  <c r="G11" i="4"/>
  <c r="G12" i="4"/>
  <c r="G13" i="4"/>
  <c r="G14" i="4"/>
  <c r="G15" i="4"/>
  <c r="G16" i="4"/>
  <c r="G17" i="4"/>
  <c r="G18" i="4"/>
  <c r="G19" i="4"/>
  <c r="G20" i="4"/>
  <c r="G21" i="4"/>
  <c r="G22" i="4"/>
  <c r="G23" i="4"/>
  <c r="G24" i="4"/>
  <c r="G25" i="4"/>
  <c r="G26" i="4"/>
  <c r="G27"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73" i="4"/>
  <c r="G74" i="4"/>
  <c r="G75" i="4"/>
  <c r="G76"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24" i="4"/>
  <c r="G125" i="4"/>
  <c r="G126" i="4"/>
  <c r="G127" i="4"/>
  <c r="G128" i="4"/>
  <c r="G129" i="4"/>
  <c r="G130" i="4"/>
  <c r="G131" i="4"/>
  <c r="G132" i="4"/>
  <c r="G133" i="4"/>
  <c r="G134" i="4"/>
  <c r="G135" i="4"/>
  <c r="G136" i="4"/>
  <c r="G137" i="4"/>
  <c r="G138" i="4"/>
  <c r="G139" i="4"/>
  <c r="G140" i="4"/>
  <c r="G144" i="4"/>
  <c r="G145" i="4"/>
  <c r="G146" i="4"/>
  <c r="G147" i="4"/>
  <c r="G148"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89" i="4"/>
  <c r="G290" i="4"/>
  <c r="G291" i="4"/>
  <c r="G292" i="4"/>
  <c r="G293" i="4"/>
  <c r="G294" i="4"/>
  <c r="G295" i="4"/>
  <c r="G296" i="4"/>
  <c r="G297" i="4"/>
  <c r="G298" i="4"/>
  <c r="G299" i="4"/>
  <c r="G300" i="4"/>
  <c r="G310" i="4"/>
  <c r="G311" i="4"/>
  <c r="G312" i="4"/>
  <c r="G313" i="4"/>
  <c r="G314" i="4"/>
  <c r="G315" i="4"/>
  <c r="G316" i="4"/>
  <c r="G317"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7" i="4"/>
  <c r="G378" i="4"/>
  <c r="G379" i="4"/>
  <c r="G380" i="4"/>
  <c r="G381" i="4"/>
  <c r="G382" i="4"/>
  <c r="F383" i="4"/>
  <c r="F382" i="4"/>
  <c r="F381" i="4"/>
  <c r="F380" i="4"/>
  <c r="F379" i="4"/>
  <c r="F378" i="4"/>
  <c r="F377" i="4"/>
  <c r="L376" i="4"/>
  <c r="H375" i="4"/>
  <c r="H326" i="4"/>
  <c r="F326" i="4"/>
  <c r="L324" i="4"/>
  <c r="L323" i="4"/>
  <c r="L322" i="4"/>
  <c r="L321" i="4"/>
  <c r="L320" i="4"/>
  <c r="L319" i="4"/>
  <c r="L318" i="4"/>
  <c r="H317" i="4"/>
  <c r="F317" i="4"/>
  <c r="H316" i="4"/>
  <c r="F316" i="4"/>
  <c r="H315" i="4"/>
  <c r="F315" i="4"/>
  <c r="H314" i="4"/>
  <c r="F314" i="4"/>
  <c r="H313" i="4"/>
  <c r="F313" i="4"/>
  <c r="H312" i="4"/>
  <c r="F312" i="4"/>
  <c r="H311" i="4"/>
  <c r="F311" i="4"/>
  <c r="H310" i="4"/>
  <c r="F310" i="4"/>
  <c r="K309" i="4"/>
  <c r="F309" i="4"/>
  <c r="L308" i="4"/>
  <c r="K308" i="4"/>
  <c r="F308" i="4"/>
  <c r="M307" i="4"/>
  <c r="J307" i="4"/>
  <c r="L303" i="4"/>
  <c r="F300" i="4"/>
  <c r="F299" i="4"/>
  <c r="F298" i="4"/>
  <c r="F297" i="4"/>
  <c r="F296" i="4"/>
  <c r="F295" i="4"/>
  <c r="F294" i="4"/>
  <c r="F293" i="4"/>
  <c r="F292" i="4"/>
  <c r="F291" i="4"/>
  <c r="F290" i="4"/>
  <c r="L288" i="4"/>
  <c r="L287" i="4"/>
  <c r="I287" i="4"/>
  <c r="L286" i="4"/>
  <c r="L285" i="4"/>
  <c r="K285" i="4"/>
  <c r="L284" i="4"/>
  <c r="K284"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I251" i="4"/>
  <c r="L249" i="4"/>
  <c r="L248"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H21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L153" i="4"/>
  <c r="L152" i="4"/>
  <c r="K152" i="4"/>
  <c r="I151" i="4"/>
  <c r="L150" i="4"/>
  <c r="L149" i="4"/>
  <c r="L148" i="4"/>
  <c r="K148" i="4"/>
  <c r="L147" i="4"/>
  <c r="K147" i="4"/>
  <c r="L146" i="4"/>
  <c r="K146" i="4"/>
  <c r="L123" i="4"/>
  <c r="K123" i="4"/>
  <c r="K122" i="4"/>
  <c r="H122" i="4"/>
  <c r="K121" i="4"/>
  <c r="F121" i="4"/>
  <c r="L120" i="4"/>
  <c r="K120" i="4"/>
  <c r="L119" i="4"/>
  <c r="K119" i="4"/>
  <c r="L118" i="4"/>
  <c r="K118" i="4"/>
  <c r="L117" i="4"/>
  <c r="K117" i="4"/>
  <c r="L114" i="4"/>
  <c r="F114" i="4"/>
  <c r="L113" i="4"/>
  <c r="F113" i="4"/>
  <c r="L112" i="4"/>
  <c r="F112" i="4"/>
  <c r="L111" i="4"/>
  <c r="F111" i="4"/>
  <c r="L110" i="4"/>
  <c r="F110" i="4"/>
  <c r="L109" i="4"/>
  <c r="F109" i="4"/>
  <c r="L108" i="4"/>
  <c r="F108" i="4"/>
  <c r="L107" i="4"/>
  <c r="F107" i="4"/>
  <c r="L106" i="4"/>
  <c r="F106" i="4"/>
  <c r="H5" i="4"/>
  <c r="H6" i="4"/>
  <c r="L105" i="4" s="1"/>
  <c r="H7" i="4"/>
  <c r="H8" i="4"/>
  <c r="H9" i="4"/>
  <c r="H10" i="4"/>
  <c r="H11" i="4"/>
  <c r="H12" i="4"/>
  <c r="H13" i="4"/>
  <c r="H14" i="4"/>
  <c r="H15" i="4"/>
  <c r="H16" i="4"/>
  <c r="H17" i="4"/>
  <c r="H18" i="4"/>
  <c r="H19" i="4"/>
  <c r="H20" i="4"/>
  <c r="H21" i="4"/>
  <c r="H22" i="4"/>
  <c r="H23" i="4"/>
  <c r="H24" i="4"/>
  <c r="H25" i="4"/>
  <c r="H26" i="4"/>
  <c r="H27" i="4"/>
  <c r="H37" i="4"/>
  <c r="H38" i="4"/>
  <c r="H39" i="4"/>
  <c r="H40" i="4"/>
  <c r="H41" i="4"/>
  <c r="H42" i="4"/>
  <c r="H43" i="4"/>
  <c r="H44" i="4"/>
  <c r="H45" i="4"/>
  <c r="H46" i="4"/>
  <c r="H47" i="4"/>
  <c r="H48" i="4"/>
  <c r="H49" i="4"/>
  <c r="H50" i="4"/>
  <c r="H51" i="4"/>
  <c r="H52" i="4"/>
  <c r="H53" i="4"/>
  <c r="H54" i="4"/>
  <c r="H55" i="4"/>
  <c r="F105" i="4"/>
  <c r="L104" i="4"/>
  <c r="F104" i="4"/>
  <c r="L103" i="4"/>
  <c r="F103" i="4"/>
  <c r="L102" i="4"/>
  <c r="F102" i="4"/>
  <c r="L101" i="4"/>
  <c r="F101" i="4"/>
  <c r="L100" i="4"/>
  <c r="F100" i="4"/>
  <c r="L99" i="4"/>
  <c r="F99" i="4"/>
  <c r="L98" i="4"/>
  <c r="F98" i="4"/>
  <c r="L97" i="4"/>
  <c r="F97" i="4"/>
  <c r="L96" i="4"/>
  <c r="F96" i="4"/>
  <c r="L95" i="4"/>
  <c r="F95" i="4"/>
  <c r="L94" i="4"/>
  <c r="F94" i="4"/>
  <c r="L93" i="4"/>
  <c r="F93" i="4"/>
  <c r="L92" i="4"/>
  <c r="F92" i="4"/>
  <c r="L91" i="4"/>
  <c r="F91" i="4"/>
  <c r="L90" i="4"/>
  <c r="F90" i="4"/>
  <c r="L89" i="4"/>
  <c r="F89" i="4"/>
  <c r="L88" i="4"/>
  <c r="F88" i="4"/>
  <c r="L87" i="4"/>
  <c r="F87" i="4"/>
  <c r="L86" i="4"/>
  <c r="F86" i="4"/>
  <c r="L85" i="4"/>
  <c r="F85" i="4"/>
  <c r="L84" i="4"/>
  <c r="F84" i="4"/>
  <c r="L83" i="4"/>
  <c r="F83" i="4"/>
  <c r="L82" i="4"/>
  <c r="F82" i="4"/>
  <c r="L81" i="4"/>
  <c r="F81" i="4"/>
  <c r="L80" i="4"/>
  <c r="F80" i="4"/>
  <c r="L79" i="4"/>
  <c r="F79" i="4"/>
  <c r="L78" i="4"/>
  <c r="F78" i="4"/>
  <c r="F77" i="4"/>
  <c r="F76" i="4"/>
  <c r="L75" i="4"/>
  <c r="F75" i="4"/>
  <c r="L74" i="4"/>
  <c r="F74" i="4"/>
  <c r="F73" i="4"/>
  <c r="F72" i="4"/>
  <c r="I71" i="4"/>
  <c r="D68" i="4"/>
  <c r="H67" i="4"/>
  <c r="F67" i="4"/>
  <c r="D67" i="4"/>
  <c r="H66" i="4"/>
  <c r="F66" i="4"/>
  <c r="D66" i="4"/>
  <c r="H65" i="4"/>
  <c r="F65" i="4"/>
  <c r="D65" i="4"/>
  <c r="H64" i="4"/>
  <c r="F64" i="4"/>
  <c r="D64" i="4"/>
  <c r="H63" i="4"/>
  <c r="F63" i="4"/>
  <c r="D63" i="4"/>
  <c r="H62" i="4"/>
  <c r="F62" i="4"/>
  <c r="D62" i="4"/>
  <c r="H61" i="4"/>
  <c r="F61" i="4"/>
  <c r="D61" i="4"/>
  <c r="H60" i="4"/>
  <c r="F60" i="4"/>
  <c r="D60" i="4"/>
  <c r="H59" i="4"/>
  <c r="F59" i="4"/>
  <c r="D59" i="4"/>
  <c r="H58" i="4"/>
  <c r="F58" i="4"/>
  <c r="D58" i="4"/>
  <c r="H57" i="4"/>
  <c r="F57" i="4"/>
  <c r="D57" i="4"/>
  <c r="H56"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K36" i="4"/>
  <c r="K35" i="4"/>
  <c r="I34" i="4"/>
  <c r="L32" i="4"/>
  <c r="F27" i="4"/>
  <c r="D27"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F7" i="4"/>
  <c r="D7" i="4"/>
  <c r="F6" i="4"/>
  <c r="D6" i="4"/>
  <c r="F5" i="4"/>
  <c r="D5" i="4"/>
  <c r="K4" i="4"/>
  <c r="I3" i="4"/>
  <c r="N16" i="2"/>
  <c r="M16" i="2"/>
  <c r="L16" i="2"/>
  <c r="O16" i="2" s="1"/>
  <c r="N14" i="2"/>
  <c r="M14" i="2"/>
  <c r="M5" i="2"/>
  <c r="O42" i="2" l="1"/>
  <c r="I58" i="2"/>
  <c r="O10" i="2"/>
  <c r="I12" i="2"/>
  <c r="J12" i="2" s="1"/>
  <c r="L223" i="4"/>
  <c r="L182" i="4"/>
  <c r="L63" i="4"/>
  <c r="L49" i="4"/>
  <c r="L23" i="4"/>
  <c r="L20" i="4"/>
  <c r="L367" i="4"/>
  <c r="L351" i="4"/>
  <c r="L335" i="4"/>
  <c r="L291" i="4"/>
  <c r="L244" i="4"/>
  <c r="L195" i="4"/>
  <c r="L163" i="4"/>
  <c r="L134" i="4"/>
  <c r="L58" i="4"/>
  <c r="L377" i="4"/>
  <c r="L310" i="4"/>
  <c r="L255" i="4"/>
  <c r="L217" i="4"/>
  <c r="L176" i="4"/>
  <c r="L293" i="4"/>
  <c r="L238" i="4"/>
  <c r="L197" i="4"/>
  <c r="L12" i="4"/>
  <c r="L358" i="4"/>
  <c r="L342" i="4"/>
  <c r="L326" i="4"/>
  <c r="L273" i="4"/>
  <c r="L235" i="4"/>
  <c r="L186" i="4"/>
  <c r="L154" i="4"/>
  <c r="L52" i="4"/>
  <c r="L44" i="4"/>
  <c r="L26" i="4"/>
  <c r="L365" i="4"/>
  <c r="L349" i="4"/>
  <c r="L333" i="4"/>
  <c r="L262" i="4"/>
  <c r="L224" i="4"/>
  <c r="L183" i="4"/>
  <c r="L167" i="4"/>
  <c r="L144" i="4"/>
  <c r="L136" i="4"/>
  <c r="L128" i="4"/>
  <c r="L62" i="4"/>
  <c r="L17" i="4"/>
  <c r="L7" i="4"/>
  <c r="L133" i="4"/>
  <c r="L10" i="4"/>
  <c r="L317" i="4"/>
  <c r="L313" i="4"/>
  <c r="L311" i="4"/>
  <c r="L300" i="4"/>
  <c r="L275" i="4"/>
  <c r="L267" i="4"/>
  <c r="L259" i="4"/>
  <c r="L237" i="4"/>
  <c r="L229" i="4"/>
  <c r="L221" i="4"/>
  <c r="L188" i="4"/>
  <c r="L180" i="4"/>
  <c r="L172" i="4"/>
  <c r="L156" i="4"/>
  <c r="L65" i="4"/>
  <c r="L57" i="4"/>
  <c r="L143" i="4"/>
  <c r="L135" i="4"/>
  <c r="L127" i="4"/>
  <c r="L60" i="4"/>
  <c r="L27" i="4"/>
  <c r="L19" i="4"/>
  <c r="L9" i="4"/>
  <c r="L165" i="4"/>
  <c r="L129" i="4"/>
  <c r="L18" i="4"/>
  <c r="L6" i="4"/>
  <c r="G390" i="4"/>
  <c r="L294" i="4" s="1"/>
  <c r="L378" i="4"/>
  <c r="L372" i="4"/>
  <c r="L368" i="4"/>
  <c r="L364" i="4"/>
  <c r="L360" i="4"/>
  <c r="L356" i="4"/>
  <c r="L352" i="4"/>
  <c r="L348" i="4"/>
  <c r="L344" i="4"/>
  <c r="L340" i="4"/>
  <c r="L336" i="4"/>
  <c r="L332" i="4"/>
  <c r="L328" i="4"/>
  <c r="L297" i="4"/>
  <c r="L289" i="4"/>
  <c r="L272" i="4"/>
  <c r="L264" i="4"/>
  <c r="L256" i="4"/>
  <c r="L242" i="4"/>
  <c r="L234" i="4"/>
  <c r="L226" i="4"/>
  <c r="L218" i="4"/>
  <c r="L201" i="4"/>
  <c r="L193" i="4"/>
  <c r="L185" i="4"/>
  <c r="L177" i="4"/>
  <c r="L169" i="4"/>
  <c r="L161" i="4"/>
  <c r="L139" i="4"/>
  <c r="L131" i="4"/>
  <c r="L45" i="4"/>
  <c r="L39" i="4"/>
  <c r="L25" i="4"/>
  <c r="L15" i="4"/>
  <c r="L5" i="4"/>
  <c r="L145" i="4"/>
  <c r="L22" i="4"/>
  <c r="L383" i="4"/>
  <c r="O14" i="2"/>
  <c r="O12" i="2"/>
  <c r="P13" i="2" s="1"/>
  <c r="O24" i="2"/>
  <c r="P27" i="2" s="1"/>
  <c r="O56" i="2"/>
  <c r="O28" i="2"/>
  <c r="P31" i="2" s="1"/>
  <c r="P20" i="2" s="1"/>
  <c r="O40" i="2"/>
  <c r="L382" i="4"/>
  <c r="O38" i="2"/>
  <c r="O58" i="2"/>
  <c r="O26" i="2"/>
  <c r="O52" i="2"/>
  <c r="P55" i="2" s="1"/>
  <c r="P41" i="2"/>
  <c r="P45" i="2"/>
  <c r="P34" i="2" s="1"/>
  <c r="P59" i="2" l="1"/>
  <c r="P48" i="2" s="1"/>
  <c r="P17" i="2"/>
  <c r="P6" i="2" s="1"/>
  <c r="L381" i="4"/>
  <c r="L21" i="4"/>
  <c r="L159" i="4"/>
  <c r="L232" i="4"/>
  <c r="L337" i="4"/>
  <c r="L369" i="4"/>
  <c r="L46" i="4"/>
  <c r="L162" i="4"/>
  <c r="L243" i="4"/>
  <c r="L330" i="4"/>
  <c r="L362" i="4"/>
  <c r="L214" i="4"/>
  <c r="L61" i="4"/>
  <c r="L225" i="4"/>
  <c r="L312" i="4"/>
  <c r="L66" i="4"/>
  <c r="L171" i="4"/>
  <c r="L258" i="4"/>
  <c r="L339" i="4"/>
  <c r="L371" i="4"/>
  <c r="L37" i="4"/>
  <c r="L158" i="4"/>
  <c r="L231" i="4"/>
  <c r="L240" i="4"/>
  <c r="L341" i="4"/>
  <c r="L14" i="4"/>
  <c r="L48" i="4"/>
  <c r="L170" i="4"/>
  <c r="L257" i="4"/>
  <c r="L334" i="4"/>
  <c r="L366" i="4"/>
  <c r="L222" i="4"/>
  <c r="L160" i="4"/>
  <c r="L233" i="4"/>
  <c r="L314" i="4"/>
  <c r="L126" i="4"/>
  <c r="L179" i="4"/>
  <c r="L266" i="4"/>
  <c r="L343" i="4"/>
  <c r="L380" i="4"/>
  <c r="L43" i="4"/>
  <c r="L166" i="4"/>
  <c r="L239" i="4"/>
  <c r="L196" i="4"/>
  <c r="L292" i="4"/>
  <c r="L56" i="4"/>
  <c r="L124" i="4"/>
  <c r="L175" i="4"/>
  <c r="L254" i="4"/>
  <c r="L345" i="4"/>
  <c r="L24" i="4"/>
  <c r="L50" i="4"/>
  <c r="L178" i="4"/>
  <c r="L265" i="4"/>
  <c r="L338" i="4"/>
  <c r="L370" i="4"/>
  <c r="L230" i="4"/>
  <c r="L168" i="4"/>
  <c r="L241" i="4"/>
  <c r="L316" i="4"/>
  <c r="L130" i="4"/>
  <c r="L187" i="4"/>
  <c r="L274" i="4"/>
  <c r="L347" i="4"/>
  <c r="L8" i="4"/>
  <c r="L47" i="4"/>
  <c r="L174" i="4"/>
  <c r="L253" i="4"/>
  <c r="L261" i="4"/>
  <c r="L173" i="4"/>
  <c r="L132" i="4"/>
  <c r="L191" i="4"/>
  <c r="L270" i="4"/>
  <c r="L353" i="4"/>
  <c r="L38" i="4"/>
  <c r="L54" i="4"/>
  <c r="L194" i="4"/>
  <c r="L290" i="4"/>
  <c r="L346" i="4"/>
  <c r="L64" i="4"/>
  <c r="L260" i="4"/>
  <c r="L184" i="4"/>
  <c r="L263" i="4"/>
  <c r="L16" i="4"/>
  <c r="L138" i="4"/>
  <c r="L220" i="4"/>
  <c r="L299" i="4"/>
  <c r="L355" i="4"/>
  <c r="L137" i="4"/>
  <c r="L51" i="4"/>
  <c r="L190" i="4"/>
  <c r="L269" i="4"/>
  <c r="L199" i="4"/>
  <c r="L295" i="4"/>
  <c r="L357" i="4"/>
  <c r="L40" i="4"/>
  <c r="L59" i="4"/>
  <c r="L219" i="4"/>
  <c r="L298" i="4"/>
  <c r="L350" i="4"/>
  <c r="L141" i="4"/>
  <c r="L268" i="4"/>
  <c r="L192" i="4"/>
  <c r="L271" i="4"/>
  <c r="L125" i="4"/>
  <c r="L142" i="4"/>
  <c r="L228" i="4"/>
  <c r="L327" i="4"/>
  <c r="L359" i="4"/>
  <c r="L181" i="4"/>
  <c r="L53" i="4"/>
  <c r="L198" i="4"/>
  <c r="L277" i="4"/>
  <c r="L41" i="4"/>
  <c r="L164" i="4"/>
  <c r="L245" i="4"/>
  <c r="L315" i="4"/>
  <c r="L11" i="4"/>
  <c r="L140" i="4"/>
  <c r="L216" i="4"/>
  <c r="L329" i="4"/>
  <c r="L361" i="4"/>
  <c r="L42" i="4"/>
  <c r="L67" i="4"/>
  <c r="L227" i="4"/>
  <c r="L379" i="4"/>
  <c r="L354" i="4"/>
  <c r="L189" i="4"/>
  <c r="L276" i="4"/>
  <c r="L200" i="4"/>
  <c r="L296" i="4"/>
  <c r="L157" i="4"/>
  <c r="L155" i="4"/>
  <c r="L236" i="4"/>
  <c r="L331" i="4"/>
  <c r="L363" i="4"/>
  <c r="L13" i="4"/>
  <c r="L55" i="4"/>
  <c r="L215" i="4"/>
</calcChain>
</file>

<file path=xl/sharedStrings.xml><?xml version="1.0" encoding="utf-8"?>
<sst xmlns="http://schemas.openxmlformats.org/spreadsheetml/2006/main" count="2790" uniqueCount="1366">
  <si>
    <t>　東近江市テニス協会</t>
    <rPh sb="8" eb="10">
      <t>キョウカイ</t>
    </rPh>
    <phoneticPr fontId="32"/>
  </si>
  <si>
    <t>※小雨決行　</t>
    <rPh sb="1" eb="3">
      <t>コサメ</t>
    </rPh>
    <phoneticPr fontId="3"/>
  </si>
  <si>
    <t>主　　催  ： 東近江市テニス協会</t>
  </si>
  <si>
    <t>種　　目  ： 80歳以上・100歳以上・120歳以上・130歳以上・140歳以上・150歳以上ダブルス</t>
    <rPh sb="10" eb="11">
      <t>サイ</t>
    </rPh>
    <rPh sb="11" eb="13">
      <t>イジョウ</t>
    </rPh>
    <rPh sb="17" eb="18">
      <t>サイ</t>
    </rPh>
    <rPh sb="18" eb="20">
      <t>イジョウ</t>
    </rPh>
    <rPh sb="24" eb="25">
      <t>サイ</t>
    </rPh>
    <rPh sb="25" eb="27">
      <t>イジョウ</t>
    </rPh>
    <rPh sb="31" eb="32">
      <t>サイ</t>
    </rPh>
    <rPh sb="32" eb="34">
      <t>イジョウ</t>
    </rPh>
    <rPh sb="38" eb="39">
      <t>サイ</t>
    </rPh>
    <rPh sb="39" eb="41">
      <t>イジョウ</t>
    </rPh>
    <phoneticPr fontId="32"/>
  </si>
  <si>
    <t>(女子・男子・ミックスを問わない）</t>
    <phoneticPr fontId="3"/>
  </si>
  <si>
    <t>　　　　　（種目はペアの年齢を足した合計です。女性は自分の年齢に20歳加える）</t>
    <rPh sb="6" eb="8">
      <t>シュモク</t>
    </rPh>
    <rPh sb="12" eb="14">
      <t>ネンレイ</t>
    </rPh>
    <rPh sb="15" eb="16">
      <t>タ</t>
    </rPh>
    <rPh sb="18" eb="20">
      <t>ゴウケイ</t>
    </rPh>
    <rPh sb="23" eb="25">
      <t>ジョセイ</t>
    </rPh>
    <rPh sb="26" eb="28">
      <t>ジブン</t>
    </rPh>
    <rPh sb="29" eb="31">
      <t>ネンレイ</t>
    </rPh>
    <rPh sb="34" eb="35">
      <t>サイ</t>
    </rPh>
    <rPh sb="35" eb="36">
      <t>クワ</t>
    </rPh>
    <phoneticPr fontId="32"/>
  </si>
  <si>
    <t>3組に満たないカテゴリーは下の年齢に組み入れます。</t>
    <rPh sb="1" eb="2">
      <t>クミ</t>
    </rPh>
    <rPh sb="3" eb="4">
      <t>ミ</t>
    </rPh>
    <rPh sb="13" eb="14">
      <t>シタ</t>
    </rPh>
    <rPh sb="15" eb="17">
      <t>ネンレイ</t>
    </rPh>
    <rPh sb="18" eb="19">
      <t>ク</t>
    </rPh>
    <rPh sb="20" eb="21">
      <t>イ</t>
    </rPh>
    <phoneticPr fontId="3"/>
  </si>
  <si>
    <t>担当クラブ：アビックBB</t>
    <rPh sb="0" eb="2">
      <t>タントウ</t>
    </rPh>
    <phoneticPr fontId="3"/>
  </si>
  <si>
    <t>[注意事項]</t>
    <rPh sb="1" eb="3">
      <t>チュウイ</t>
    </rPh>
    <rPh sb="3" eb="5">
      <t>ジコウ</t>
    </rPh>
    <phoneticPr fontId="3"/>
  </si>
  <si>
    <t>1、</t>
    <phoneticPr fontId="3"/>
  </si>
  <si>
    <t>２、</t>
    <phoneticPr fontId="3"/>
  </si>
  <si>
    <t>3、</t>
  </si>
  <si>
    <t>試合前の練習は、各自サーブ４球厳守。スムーズな試合運営に、ご協力ください。</t>
    <rPh sb="0" eb="2">
      <t>シアイ</t>
    </rPh>
    <rPh sb="2" eb="3">
      <t>マエ</t>
    </rPh>
    <rPh sb="4" eb="6">
      <t>レンシュウ</t>
    </rPh>
    <rPh sb="8" eb="10">
      <t>カクジ</t>
    </rPh>
    <rPh sb="14" eb="15">
      <t>キュウ</t>
    </rPh>
    <rPh sb="15" eb="17">
      <t>ゲンシュ</t>
    </rPh>
    <rPh sb="23" eb="25">
      <t>シアイ</t>
    </rPh>
    <rPh sb="25" eb="27">
      <t>ウンエイ</t>
    </rPh>
    <rPh sb="30" eb="32">
      <t>キョウリョク</t>
    </rPh>
    <phoneticPr fontId="3"/>
  </si>
  <si>
    <t>4、</t>
  </si>
  <si>
    <t>試合中の事故に関して東近江市テニス協会は一切責任を負いません。</t>
    <rPh sb="0" eb="3">
      <t>シアイチュウ</t>
    </rPh>
    <rPh sb="4" eb="6">
      <t>ジコ</t>
    </rPh>
    <rPh sb="7" eb="8">
      <t>カン</t>
    </rPh>
    <rPh sb="10" eb="11">
      <t>ヒガシ</t>
    </rPh>
    <rPh sb="11" eb="13">
      <t>オウミ</t>
    </rPh>
    <rPh sb="17" eb="19">
      <t>キョウカイ</t>
    </rPh>
    <rPh sb="20" eb="22">
      <t>イッサイ</t>
    </rPh>
    <rPh sb="22" eb="24">
      <t>セキニン</t>
    </rPh>
    <rPh sb="25" eb="26">
      <t>オ</t>
    </rPh>
    <phoneticPr fontId="3"/>
  </si>
  <si>
    <t>5、</t>
  </si>
  <si>
    <t>コートチェンジは９０秒以内に行う。フットフォルトは許されません。試合中の怪我、</t>
    <rPh sb="10" eb="11">
      <t>ビョウ</t>
    </rPh>
    <rPh sb="11" eb="13">
      <t>イナイ</t>
    </rPh>
    <rPh sb="14" eb="15">
      <t>オコナ</t>
    </rPh>
    <rPh sb="25" eb="26">
      <t>ユル</t>
    </rPh>
    <rPh sb="32" eb="35">
      <t>シアイチュウ</t>
    </rPh>
    <rPh sb="36" eb="38">
      <t>ケガ</t>
    </rPh>
    <phoneticPr fontId="3"/>
  </si>
  <si>
    <t>けいれん等で９０秒以上試合を中断した場合、プレイヤーは失格になります。</t>
    <rPh sb="4" eb="5">
      <t>トウ</t>
    </rPh>
    <rPh sb="8" eb="9">
      <t>ビョウ</t>
    </rPh>
    <rPh sb="9" eb="11">
      <t>イジョウ</t>
    </rPh>
    <rPh sb="11" eb="13">
      <t>シアイ</t>
    </rPh>
    <rPh sb="14" eb="16">
      <t>チュウダン</t>
    </rPh>
    <rPh sb="18" eb="20">
      <t>バアイ</t>
    </rPh>
    <rPh sb="27" eb="29">
      <t>シッカク</t>
    </rPh>
    <phoneticPr fontId="3"/>
  </si>
  <si>
    <t>6、</t>
  </si>
  <si>
    <t>試合会場に持ち込んだごみは、各自持ち帰るようお願いします。</t>
    <rPh sb="0" eb="2">
      <t>シアイ</t>
    </rPh>
    <rPh sb="2" eb="4">
      <t>カイジョウ</t>
    </rPh>
    <rPh sb="5" eb="6">
      <t>モ</t>
    </rPh>
    <rPh sb="7" eb="8">
      <t>コ</t>
    </rPh>
    <rPh sb="14" eb="16">
      <t>カクジ</t>
    </rPh>
    <rPh sb="16" eb="17">
      <t>モ</t>
    </rPh>
    <rPh sb="18" eb="19">
      <t>カエ</t>
    </rPh>
    <rPh sb="23" eb="24">
      <t>ネガ</t>
    </rPh>
    <phoneticPr fontId="3"/>
  </si>
  <si>
    <t>７、</t>
    <phoneticPr fontId="3"/>
  </si>
  <si>
    <t>前の試合終了後（握手した時点から）5分以内にコートに入らないとトスの敗者に</t>
    <rPh sb="0" eb="1">
      <t>マエ</t>
    </rPh>
    <rPh sb="2" eb="4">
      <t>シアイ</t>
    </rPh>
    <rPh sb="4" eb="6">
      <t>シュウリョウ</t>
    </rPh>
    <rPh sb="6" eb="7">
      <t>ゴ</t>
    </rPh>
    <rPh sb="8" eb="10">
      <t>アクシュ</t>
    </rPh>
    <rPh sb="12" eb="14">
      <t>ジテン</t>
    </rPh>
    <rPh sb="18" eb="19">
      <t>フン</t>
    </rPh>
    <rPh sb="19" eb="21">
      <t>イナイ</t>
    </rPh>
    <rPh sb="26" eb="27">
      <t>ハイ</t>
    </rPh>
    <rPh sb="34" eb="36">
      <t>ハイシャ</t>
    </rPh>
    <phoneticPr fontId="3"/>
  </si>
  <si>
    <t>なり、サーブ練習が無しになります。10分以内に入らないと上記プラス1ゲーム</t>
    <rPh sb="6" eb="8">
      <t>レンシュウ</t>
    </rPh>
    <rPh sb="9" eb="10">
      <t>ナ</t>
    </rPh>
    <rPh sb="19" eb="20">
      <t>フン</t>
    </rPh>
    <rPh sb="20" eb="22">
      <t>イナイ</t>
    </rPh>
    <rPh sb="23" eb="24">
      <t>ハイ</t>
    </rPh>
    <rPh sb="28" eb="30">
      <t>ジョウキ</t>
    </rPh>
    <phoneticPr fontId="3"/>
  </si>
  <si>
    <t>失い、15分以内に入らないと失格になりますので、注意してください。</t>
    <rPh sb="0" eb="1">
      <t>ウシナ</t>
    </rPh>
    <rPh sb="5" eb="6">
      <t>フン</t>
    </rPh>
    <rPh sb="6" eb="8">
      <t>イナイ</t>
    </rPh>
    <rPh sb="9" eb="10">
      <t>ハイ</t>
    </rPh>
    <rPh sb="14" eb="16">
      <t>シッカク</t>
    </rPh>
    <rPh sb="24" eb="26">
      <t>チュウイ</t>
    </rPh>
    <phoneticPr fontId="3"/>
  </si>
  <si>
    <t>[参加資格]</t>
    <rPh sb="1" eb="3">
      <t>サンカ</t>
    </rPh>
    <rPh sb="3" eb="5">
      <t>シカク</t>
    </rPh>
    <phoneticPr fontId="3"/>
  </si>
  <si>
    <t>[試合方法]</t>
    <rPh sb="1" eb="3">
      <t>シアイ</t>
    </rPh>
    <rPh sb="3" eb="5">
      <t>ホウホウ</t>
    </rPh>
    <phoneticPr fontId="3"/>
  </si>
  <si>
    <t>１セットマッチ６－６タイブレークノーアドバンテージスコアリング</t>
    <phoneticPr fontId="3"/>
  </si>
  <si>
    <t>※参加人数によって、変更になる場合があります。</t>
    <rPh sb="1" eb="3">
      <t>サンカ</t>
    </rPh>
    <rPh sb="3" eb="5">
      <t>ニンズウ</t>
    </rPh>
    <rPh sb="10" eb="12">
      <t>ヘンコウ</t>
    </rPh>
    <rPh sb="15" eb="17">
      <t>バアイ</t>
    </rPh>
    <phoneticPr fontId="3"/>
  </si>
  <si>
    <t>[エントリー代]</t>
    <rPh sb="6" eb="7">
      <t>ダイ</t>
    </rPh>
    <phoneticPr fontId="3"/>
  </si>
  <si>
    <t>１名 1000円（非協会員2000円）学生 500円</t>
    <rPh sb="1" eb="2">
      <t>メイ</t>
    </rPh>
    <rPh sb="7" eb="8">
      <t>エン</t>
    </rPh>
    <rPh sb="9" eb="10">
      <t>ヒ</t>
    </rPh>
    <rPh sb="10" eb="13">
      <t>キョウカイイン</t>
    </rPh>
    <rPh sb="17" eb="18">
      <t>エン</t>
    </rPh>
    <rPh sb="19" eb="21">
      <t>ガクセイ</t>
    </rPh>
    <rPh sb="25" eb="26">
      <t>エン</t>
    </rPh>
    <phoneticPr fontId="3"/>
  </si>
  <si>
    <t>※当日払いプラス５００円</t>
    <rPh sb="1" eb="3">
      <t>トウジツ</t>
    </rPh>
    <rPh sb="3" eb="4">
      <t>バラ</t>
    </rPh>
    <rPh sb="11" eb="12">
      <t>エン</t>
    </rPh>
    <phoneticPr fontId="3"/>
  </si>
  <si>
    <t>[申し込み期日]</t>
    <rPh sb="1" eb="2">
      <t>モウ</t>
    </rPh>
    <rPh sb="3" eb="4">
      <t>コ</t>
    </rPh>
    <rPh sb="5" eb="7">
      <t>キジツ</t>
    </rPh>
    <phoneticPr fontId="3"/>
  </si>
  <si>
    <t>[ドロー会議]</t>
    <rPh sb="4" eb="6">
      <t>カイギ</t>
    </rPh>
    <phoneticPr fontId="3"/>
  </si>
  <si>
    <t>[申し込み方法]</t>
    <rPh sb="1" eb="2">
      <t>モウ</t>
    </rPh>
    <rPh sb="3" eb="4">
      <t>コ</t>
    </rPh>
    <rPh sb="5" eb="7">
      <t>ホウホウ</t>
    </rPh>
    <phoneticPr fontId="3"/>
  </si>
  <si>
    <t>リー代を添えて持参してください。（クラブごとにまとめて、エントリー）</t>
    <rPh sb="2" eb="3">
      <t>ダイ</t>
    </rPh>
    <rPh sb="4" eb="5">
      <t>ソ</t>
    </rPh>
    <rPh sb="7" eb="9">
      <t>ジサン</t>
    </rPh>
    <phoneticPr fontId="3"/>
  </si>
  <si>
    <t>[お問い合わせ]</t>
    <rPh sb="2" eb="3">
      <t>ト</t>
    </rPh>
    <rPh sb="4" eb="5">
      <t>ア</t>
    </rPh>
    <phoneticPr fontId="3"/>
  </si>
  <si>
    <t>落合良弘　</t>
    <rPh sb="0" eb="2">
      <t>オチアイ</t>
    </rPh>
    <rPh sb="2" eb="4">
      <t>ヨシヒロ</t>
    </rPh>
    <phoneticPr fontId="3"/>
  </si>
  <si>
    <t>Eメール　　</t>
    <phoneticPr fontId="3"/>
  </si>
  <si>
    <t>登録ナンバーのない方は、登録No.欄に「一般」または「一般Jr」、「Jr]と入力してください</t>
    <phoneticPr fontId="3"/>
  </si>
  <si>
    <t>エクセルで入力すると、登録ナンバーを入れれば、氏名以降すべて、自動的に入ります</t>
    <phoneticPr fontId="3"/>
  </si>
  <si>
    <t>クラブ</t>
    <phoneticPr fontId="3"/>
  </si>
  <si>
    <t>年齢は　今年何歳になるか　という　年齢です。</t>
    <rPh sb="0" eb="2">
      <t>ネンレイ</t>
    </rPh>
    <rPh sb="4" eb="6">
      <t>コトシ</t>
    </rPh>
    <rPh sb="6" eb="8">
      <t>ナンサイ</t>
    </rPh>
    <rPh sb="17" eb="19">
      <t>ネンレイ</t>
    </rPh>
    <phoneticPr fontId="3"/>
  </si>
  <si>
    <t>一般の方以外は　手書き禁止　必ず登録ナンバーを入れてください</t>
    <rPh sb="0" eb="2">
      <t>イッパン</t>
    </rPh>
    <rPh sb="3" eb="4">
      <t>カタ</t>
    </rPh>
    <rPh sb="4" eb="6">
      <t>イガイ</t>
    </rPh>
    <rPh sb="8" eb="10">
      <t>テガ</t>
    </rPh>
    <rPh sb="11" eb="13">
      <t>キンシ</t>
    </rPh>
    <rPh sb="14" eb="15">
      <t>カナラ</t>
    </rPh>
    <rPh sb="16" eb="18">
      <t>トウロク</t>
    </rPh>
    <rPh sb="23" eb="24">
      <t>イ</t>
    </rPh>
    <phoneticPr fontId="3"/>
  </si>
  <si>
    <t>NEW MIX参加申込書（クラスごとに）</t>
    <rPh sb="7" eb="9">
      <t>サンカ</t>
    </rPh>
    <rPh sb="9" eb="12">
      <t>モウシコミショ</t>
    </rPh>
    <phoneticPr fontId="3"/>
  </si>
  <si>
    <t>クラブ名：</t>
    <rPh sb="3" eb="4">
      <t>メイ</t>
    </rPh>
    <phoneticPr fontId="3"/>
  </si>
  <si>
    <t>合計</t>
    <phoneticPr fontId="3"/>
  </si>
  <si>
    <t>　　参加希望クラス</t>
    <phoneticPr fontId="3"/>
  </si>
  <si>
    <t>歳以上ダブルス</t>
    <phoneticPr fontId="3"/>
  </si>
  <si>
    <t>←80・100・120・130・140・150のいずれかを半角数字で記入</t>
    <phoneticPr fontId="3"/>
  </si>
  <si>
    <t>クラスごとに記入して下さい。</t>
    <rPh sb="6" eb="8">
      <t>キニュウ</t>
    </rPh>
    <rPh sb="10" eb="11">
      <t>クダ</t>
    </rPh>
    <phoneticPr fontId="3"/>
  </si>
  <si>
    <t>登録Ｎｏ</t>
    <rPh sb="0" eb="2">
      <t>トウロク</t>
    </rPh>
    <phoneticPr fontId="3"/>
  </si>
  <si>
    <t>氏名</t>
    <rPh sb="0" eb="2">
      <t>シメイ</t>
    </rPh>
    <phoneticPr fontId="3"/>
  </si>
  <si>
    <t>性別</t>
    <phoneticPr fontId="3"/>
  </si>
  <si>
    <t>年齢</t>
    <phoneticPr fontId="3"/>
  </si>
  <si>
    <t>ハンディ</t>
    <phoneticPr fontId="3"/>
  </si>
  <si>
    <t>合計年齢</t>
    <phoneticPr fontId="3"/>
  </si>
  <si>
    <t>参加可否</t>
    <phoneticPr fontId="3"/>
  </si>
  <si>
    <t>クラブ名</t>
    <rPh sb="3" eb="4">
      <t>メイ</t>
    </rPh>
    <phoneticPr fontId="3"/>
  </si>
  <si>
    <t>協会員</t>
    <rPh sb="0" eb="3">
      <t>キョウカイイン</t>
    </rPh>
    <phoneticPr fontId="3"/>
  </si>
  <si>
    <t>非協会員</t>
    <rPh sb="0" eb="1">
      <t>ヒ</t>
    </rPh>
    <rPh sb="1" eb="4">
      <t>キョウカイイン</t>
    </rPh>
    <phoneticPr fontId="3"/>
  </si>
  <si>
    <t>学生</t>
    <rPh sb="0" eb="2">
      <t>ガクセイ</t>
    </rPh>
    <phoneticPr fontId="3"/>
  </si>
  <si>
    <t>金額</t>
    <rPh sb="0" eb="2">
      <t>キンガク</t>
    </rPh>
    <phoneticPr fontId="3"/>
  </si>
  <si>
    <t>-</t>
    <phoneticPr fontId="3"/>
  </si>
  <si>
    <t>小計</t>
    <phoneticPr fontId="3"/>
  </si>
  <si>
    <t>ＮＥＷ ＭＩＸ大会歴代成績</t>
  </si>
  <si>
    <t>大会</t>
  </si>
  <si>
    <t>開催日</t>
  </si>
  <si>
    <t>種目</t>
  </si>
  <si>
    <t>優勝</t>
  </si>
  <si>
    <t>２位</t>
  </si>
  <si>
    <t>３位</t>
  </si>
  <si>
    <t>第１回</t>
  </si>
  <si>
    <t>80歳ダブルス</t>
  </si>
  <si>
    <r>
      <t xml:space="preserve">川上　英二・川端　一彦
</t>
    </r>
    <r>
      <rPr>
        <sz val="7"/>
        <rFont val="Lr oSVbN"/>
        <family val="3"/>
        <charset val="128"/>
      </rPr>
      <t>（村田製作所・個人登録）</t>
    </r>
  </si>
  <si>
    <t>高瀬　英彦・稲泉　聡
（Kテニス・村田製作所）</t>
  </si>
  <si>
    <t>川並　和之・田中　和枝
（Ｋテニス）</t>
  </si>
  <si>
    <t>100歳ダブルス</t>
  </si>
  <si>
    <t>岡田　孝夫・吉岡　京子
（Ｋテニス）</t>
  </si>
  <si>
    <t>中村　裕治・中村　晃代
（一　般）</t>
  </si>
  <si>
    <t>野口　正和・福永　裕美
（Ｋテニス）</t>
  </si>
  <si>
    <t>120歳ダブルス</t>
  </si>
  <si>
    <t>羽田　昭夫・原内　敏夫
（ＪＡＣＫ・一般）</t>
  </si>
  <si>
    <t>鷹野　泰・片岡　春巳
（ＪＡＣＫ・京セラ）</t>
  </si>
  <si>
    <t>西村　國太郎・伊崎　明
（ＪＡＣＫ）</t>
  </si>
  <si>
    <t>第2回</t>
  </si>
  <si>
    <t>川上　英二・水本　淳史
（村田製作所・Pin　TC）</t>
  </si>
  <si>
    <t>川並　和之・児玉　
（Ｋﾃﾆｽ）</t>
  </si>
  <si>
    <r>
      <rPr>
        <sz val="9"/>
        <rFont val="Lr oSVbN"/>
        <family val="3"/>
        <charset val="128"/>
      </rPr>
      <t>湯本・柴谷</t>
    </r>
    <r>
      <rPr>
        <sz val="8"/>
        <rFont val="Lr oSVbN"/>
        <family val="3"/>
        <charset val="128"/>
      </rPr>
      <t xml:space="preserve">
（京セラ）</t>
    </r>
  </si>
  <si>
    <r>
      <rPr>
        <sz val="9"/>
        <rFont val="Lr oSVbN"/>
        <family val="3"/>
        <charset val="128"/>
      </rPr>
      <t>萬宮・村井</t>
    </r>
    <r>
      <rPr>
        <sz val="8"/>
        <rFont val="Lr oSVbN"/>
        <family val="3"/>
        <charset val="128"/>
      </rPr>
      <t xml:space="preserve">
（Ｐｉｎ）</t>
    </r>
  </si>
  <si>
    <r>
      <rPr>
        <sz val="9"/>
        <rFont val="Lr oSVbN"/>
        <family val="3"/>
        <charset val="128"/>
      </rPr>
      <t>宮村・溝川</t>
    </r>
    <r>
      <rPr>
        <sz val="8"/>
        <rFont val="Lr oSVbN"/>
        <family val="3"/>
        <charset val="128"/>
      </rPr>
      <t xml:space="preserve">
（Ｋﾃﾆｽ）</t>
    </r>
  </si>
  <si>
    <r>
      <rPr>
        <sz val="9"/>
        <rFont val="Lr oSVbN"/>
        <family val="3"/>
        <charset val="128"/>
      </rPr>
      <t>永沼・片岡</t>
    </r>
    <r>
      <rPr>
        <sz val="8"/>
        <rFont val="Lr oSVbN"/>
        <family val="3"/>
        <charset val="128"/>
      </rPr>
      <t xml:space="preserve">
（Jack）</t>
    </r>
  </si>
  <si>
    <r>
      <rPr>
        <sz val="9"/>
        <rFont val="Lr oSVbN"/>
        <family val="3"/>
        <charset val="128"/>
      </rPr>
      <t>稲毛・堀江</t>
    </r>
    <r>
      <rPr>
        <sz val="8"/>
        <rFont val="Lr oSVbN"/>
        <family val="3"/>
        <charset val="128"/>
      </rPr>
      <t xml:space="preserve">
（一般）</t>
    </r>
  </si>
  <si>
    <r>
      <rPr>
        <sz val="9"/>
        <rFont val="Lr oSVbN"/>
        <family val="3"/>
        <charset val="128"/>
      </rPr>
      <t>石原・村田</t>
    </r>
    <r>
      <rPr>
        <sz val="8"/>
        <rFont val="Lr oSVbN"/>
        <family val="3"/>
        <charset val="128"/>
      </rPr>
      <t xml:space="preserve">
（Ｋﾃﾆｽ）</t>
    </r>
  </si>
  <si>
    <t>140歳ダブルス</t>
  </si>
  <si>
    <r>
      <t xml:space="preserve">田浦・宇野
</t>
    </r>
    <r>
      <rPr>
        <sz val="8"/>
        <rFont val="Lr oSVbN"/>
        <family val="3"/>
        <charset val="128"/>
      </rPr>
      <t>（一　般）</t>
    </r>
  </si>
  <si>
    <r>
      <t xml:space="preserve">達川・福永
</t>
    </r>
    <r>
      <rPr>
        <sz val="8"/>
        <rFont val="Lr oSVbN"/>
        <family val="3"/>
        <charset val="128"/>
      </rPr>
      <t>（Ｋﾃﾆｽ）</t>
    </r>
  </si>
  <si>
    <t>第３回</t>
  </si>
  <si>
    <r>
      <t xml:space="preserve">稲泉・川上　
</t>
    </r>
    <r>
      <rPr>
        <sz val="8"/>
        <rFont val="Lr oSVbN"/>
        <family val="3"/>
        <charset val="128"/>
      </rPr>
      <t>（村田製作所）</t>
    </r>
  </si>
  <si>
    <r>
      <t xml:space="preserve">田中・川並　
</t>
    </r>
    <r>
      <rPr>
        <sz val="8"/>
        <rFont val="Lr oSVbN"/>
        <family val="3"/>
        <charset val="128"/>
      </rPr>
      <t>（Ｋﾃﾆｽ）</t>
    </r>
  </si>
  <si>
    <r>
      <t xml:space="preserve">坂口・梅田　
</t>
    </r>
    <r>
      <rPr>
        <sz val="8"/>
        <rFont val="Lr oSVbN"/>
        <family val="3"/>
        <charset val="128"/>
      </rPr>
      <t>（個人登録・一般）</t>
    </r>
  </si>
  <si>
    <r>
      <t xml:space="preserve">清水・高瀬
</t>
    </r>
    <r>
      <rPr>
        <sz val="8"/>
        <rFont val="Lr oSVbN"/>
        <family val="3"/>
        <charset val="128"/>
      </rPr>
      <t>（Ｐｉｎ・個人登録）</t>
    </r>
  </si>
  <si>
    <r>
      <t xml:space="preserve">羽田・原内
</t>
    </r>
    <r>
      <rPr>
        <sz val="8"/>
        <rFont val="Lr oSVbN"/>
        <family val="3"/>
        <charset val="128"/>
      </rPr>
      <t>（ＪＡＣＫ・一般）</t>
    </r>
  </si>
  <si>
    <r>
      <t xml:space="preserve">杉山・片岡
</t>
    </r>
    <r>
      <rPr>
        <sz val="8"/>
        <rFont val="Lr oSVbN"/>
        <family val="3"/>
        <charset val="128"/>
      </rPr>
      <t>（村田製作所・京セラ）</t>
    </r>
  </si>
  <si>
    <r>
      <t xml:space="preserve">関塚・関塚
</t>
    </r>
    <r>
      <rPr>
        <sz val="8"/>
        <rFont val="Lr oSVbN"/>
        <family val="3"/>
        <charset val="128"/>
      </rPr>
      <t>（プラチナ）</t>
    </r>
  </si>
  <si>
    <r>
      <t xml:space="preserve">田浦・宇野
</t>
    </r>
    <r>
      <rPr>
        <sz val="8"/>
        <rFont val="Lr oSVbN"/>
        <family val="3"/>
        <charset val="128"/>
      </rPr>
      <t>（個人登録）</t>
    </r>
  </si>
  <si>
    <r>
      <t xml:space="preserve">福永・西里　
</t>
    </r>
    <r>
      <rPr>
        <sz val="8"/>
        <rFont val="Lr oSVbN"/>
        <family val="3"/>
        <charset val="128"/>
      </rPr>
      <t>（Ｋテニスカレッジ）</t>
    </r>
  </si>
  <si>
    <t>第４回</t>
  </si>
  <si>
    <r>
      <t xml:space="preserve">川上・岡川　
</t>
    </r>
    <r>
      <rPr>
        <sz val="8"/>
        <rFont val="Lr oSVbN"/>
        <family val="3"/>
        <charset val="128"/>
      </rPr>
      <t>（村田製作所）</t>
    </r>
  </si>
  <si>
    <r>
      <t xml:space="preserve">坪田・石原
</t>
    </r>
    <r>
      <rPr>
        <sz val="8"/>
        <rFont val="Lr oSVbN"/>
        <family val="3"/>
        <charset val="128"/>
      </rPr>
      <t>（Ｋﾃﾆｽ）</t>
    </r>
  </si>
  <si>
    <r>
      <t xml:space="preserve">村地・福永　
</t>
    </r>
    <r>
      <rPr>
        <sz val="8"/>
        <rFont val="Lr oSVbN"/>
        <family val="3"/>
        <charset val="128"/>
      </rPr>
      <t>（Ｋテニス）</t>
    </r>
  </si>
  <si>
    <r>
      <t xml:space="preserve">川並・田中
</t>
    </r>
    <r>
      <rPr>
        <sz val="8"/>
        <rFont val="Lr oSVbN"/>
        <family val="3"/>
        <charset val="128"/>
      </rPr>
      <t>（Ｋテニス）</t>
    </r>
  </si>
  <si>
    <r>
      <t xml:space="preserve">原内・羽田
</t>
    </r>
    <r>
      <rPr>
        <sz val="8"/>
        <rFont val="Lr oSVbN"/>
        <family val="3"/>
        <charset val="128"/>
      </rPr>
      <t>（湖東プラチナ）</t>
    </r>
  </si>
  <si>
    <r>
      <t xml:space="preserve">堤内・堤内
</t>
    </r>
    <r>
      <rPr>
        <sz val="8"/>
        <rFont val="Lr oSVbN"/>
        <family val="3"/>
        <charset val="128"/>
      </rPr>
      <t>（湖東プラチナ）</t>
    </r>
  </si>
  <si>
    <r>
      <t xml:space="preserve">高田・安田　
</t>
    </r>
    <r>
      <rPr>
        <sz val="8"/>
        <rFont val="Lr oSVbN"/>
        <family val="3"/>
        <charset val="128"/>
      </rPr>
      <t>（湖東プラチナ）</t>
    </r>
  </si>
  <si>
    <r>
      <t xml:space="preserve">鈴木・川端　
</t>
    </r>
    <r>
      <rPr>
        <sz val="8"/>
        <rFont val="Lr oSVbN"/>
        <family val="3"/>
        <charset val="128"/>
      </rPr>
      <t>（ぽんぽこ）</t>
    </r>
  </si>
  <si>
    <r>
      <t xml:space="preserve">平野・大林　
</t>
    </r>
    <r>
      <rPr>
        <sz val="8"/>
        <rFont val="Lr oSVbN"/>
        <family val="3"/>
        <charset val="128"/>
      </rPr>
      <t>（Ｂａｍｂｉ）</t>
    </r>
  </si>
  <si>
    <r>
      <t>田中・前田</t>
    </r>
    <r>
      <rPr>
        <sz val="8"/>
        <rFont val="Lr oSVbN"/>
        <family val="3"/>
        <charset val="128"/>
      </rPr>
      <t xml:space="preserve">
（湖東プラチナ）</t>
    </r>
  </si>
  <si>
    <r>
      <t xml:space="preserve">北村・佐竹　
</t>
    </r>
    <r>
      <rPr>
        <sz val="8"/>
        <rFont val="Lr oSVbN"/>
        <family val="3"/>
        <charset val="128"/>
      </rPr>
      <t>（一般・ふれんず）</t>
    </r>
  </si>
  <si>
    <t>第５回</t>
  </si>
  <si>
    <t>川上・稲泉</t>
  </si>
  <si>
    <t>高瀬・水本</t>
  </si>
  <si>
    <t>坂口・梅田　</t>
  </si>
  <si>
    <t>（村田製作所）</t>
  </si>
  <si>
    <r>
      <t>（</t>
    </r>
    <r>
      <rPr>
        <sz val="8"/>
        <rFont val="Century"/>
        <family val="1"/>
      </rPr>
      <t>Pin</t>
    </r>
    <r>
      <rPr>
        <sz val="8"/>
        <rFont val="Lr"/>
        <family val="1"/>
        <charset val="128"/>
      </rPr>
      <t>　</t>
    </r>
    <r>
      <rPr>
        <sz val="8"/>
        <rFont val="Century"/>
        <family val="1"/>
      </rPr>
      <t>TC</t>
    </r>
    <r>
      <rPr>
        <sz val="8"/>
        <rFont val="Lr"/>
        <family val="1"/>
        <charset val="128"/>
      </rPr>
      <t>）</t>
    </r>
  </si>
  <si>
    <r>
      <t>（</t>
    </r>
    <r>
      <rPr>
        <sz val="8"/>
        <rFont val="Century"/>
        <family val="1"/>
      </rPr>
      <t>Dragon</t>
    </r>
    <r>
      <rPr>
        <sz val="8"/>
        <rFont val="Lr"/>
        <family val="1"/>
        <charset val="128"/>
      </rPr>
      <t>　</t>
    </r>
    <r>
      <rPr>
        <sz val="8"/>
        <rFont val="Century"/>
        <family val="1"/>
      </rPr>
      <t>one</t>
    </r>
    <r>
      <rPr>
        <sz val="8"/>
        <rFont val="Lr"/>
        <family val="1"/>
        <charset val="128"/>
      </rPr>
      <t>）</t>
    </r>
  </si>
  <si>
    <t>　田中・川並　</t>
  </si>
  <si>
    <t>坪田・梶木</t>
  </si>
  <si>
    <t>関・片岡</t>
  </si>
  <si>
    <t>（Ｋﾃﾆｽ）</t>
  </si>
  <si>
    <r>
      <t>（</t>
    </r>
    <r>
      <rPr>
        <sz val="8"/>
        <rFont val="Century"/>
        <family val="1"/>
      </rPr>
      <t>K</t>
    </r>
    <r>
      <rPr>
        <sz val="8"/>
        <rFont val="Lr"/>
        <family val="1"/>
        <charset val="128"/>
      </rPr>
      <t>テニス）</t>
    </r>
  </si>
  <si>
    <t>（ﾋﾟｰｽ・京ｾﾗ）</t>
  </si>
  <si>
    <t>北村・北村</t>
  </si>
  <si>
    <t>中村・佐竹</t>
  </si>
  <si>
    <t>伊吹・吉岡</t>
  </si>
  <si>
    <t>（個人・ﾘﾗｯｸﾏ）</t>
  </si>
  <si>
    <t>（ﾌﾚﾝｽﾞ）</t>
  </si>
  <si>
    <t>第６回</t>
  </si>
  <si>
    <t>山本・亀井</t>
  </si>
  <si>
    <t>坂口・清水　</t>
  </si>
  <si>
    <r>
      <rPr>
        <sz val="8"/>
        <rFont val="Lr"/>
        <family val="1"/>
        <charset val="128"/>
      </rPr>
      <t>（一般・</t>
    </r>
    <r>
      <rPr>
        <sz val="8"/>
        <rFont val="Century"/>
        <family val="1"/>
      </rPr>
      <t>Pin</t>
    </r>
    <r>
      <rPr>
        <sz val="8"/>
        <rFont val="Lr"/>
        <family val="1"/>
        <charset val="128"/>
      </rPr>
      <t>　</t>
    </r>
    <r>
      <rPr>
        <sz val="8"/>
        <rFont val="Century"/>
        <family val="1"/>
      </rPr>
      <t>TC</t>
    </r>
    <r>
      <rPr>
        <sz val="8"/>
        <rFont val="Lr"/>
        <family val="1"/>
        <charset val="128"/>
      </rPr>
      <t>）</t>
    </r>
  </si>
  <si>
    <r>
      <t>（</t>
    </r>
    <r>
      <rPr>
        <sz val="8"/>
        <rFont val="Century"/>
        <family val="1"/>
      </rPr>
      <t>Dragon</t>
    </r>
    <r>
      <rPr>
        <sz val="8"/>
        <rFont val="Lr"/>
        <family val="1"/>
        <charset val="128"/>
      </rPr>
      <t>　</t>
    </r>
    <r>
      <rPr>
        <sz val="8"/>
        <rFont val="Century"/>
        <family val="1"/>
      </rPr>
      <t>one</t>
    </r>
    <r>
      <rPr>
        <sz val="8"/>
        <rFont val="Lr"/>
        <family val="1"/>
        <charset val="128"/>
      </rPr>
      <t>・ピース）</t>
    </r>
  </si>
  <si>
    <t>潤井・西野</t>
  </si>
  <si>
    <t>大倉・潤井</t>
  </si>
  <si>
    <r>
      <t>（Dragon　one</t>
    </r>
    <r>
      <rPr>
        <sz val="8"/>
        <rFont val="Lr"/>
        <family val="1"/>
        <charset val="128"/>
      </rPr>
      <t>）</t>
    </r>
  </si>
  <si>
    <t>（Dragon　one）</t>
  </si>
  <si>
    <t>皆川・大林</t>
  </si>
  <si>
    <t>浅野・石原</t>
  </si>
  <si>
    <t>高田・羽田</t>
  </si>
  <si>
    <t>（ﾌﾚﾝｽﾞ・Ｋﾃﾆｽ）</t>
  </si>
  <si>
    <t>（湖東プラチナ）</t>
  </si>
  <si>
    <t>佐竹・中村</t>
  </si>
  <si>
    <t>吉岡・酒井</t>
  </si>
  <si>
    <t>藤居・水谷</t>
  </si>
  <si>
    <t>（ぼんズ）</t>
  </si>
  <si>
    <t>第７回</t>
  </si>
  <si>
    <t>坂口・田中</t>
  </si>
  <si>
    <t>中塚・池上　</t>
  </si>
  <si>
    <t>（うさかめ）</t>
  </si>
  <si>
    <t>（Doragon one）</t>
  </si>
  <si>
    <r>
      <t>（うさかめ</t>
    </r>
    <r>
      <rPr>
        <sz val="8"/>
        <rFont val="Lr"/>
        <family val="1"/>
        <charset val="128"/>
      </rPr>
      <t>）</t>
    </r>
  </si>
  <si>
    <t>坪田・石原　</t>
  </si>
  <si>
    <t>土肥・鈴木</t>
  </si>
  <si>
    <t>宮嶋・永松</t>
  </si>
  <si>
    <t>杉山・梶木</t>
  </si>
  <si>
    <t>鈴木・川端　</t>
  </si>
  <si>
    <t>（村田八日市・Ｋﾃﾆｽ）</t>
  </si>
  <si>
    <t>（あげぽん）</t>
  </si>
  <si>
    <t>羽田・堀部</t>
  </si>
  <si>
    <t>大林・今井</t>
  </si>
  <si>
    <t>高田・前田</t>
  </si>
  <si>
    <t>第8回</t>
  </si>
  <si>
    <t>清水・北村</t>
  </si>
  <si>
    <t>坂口・佐藤　</t>
  </si>
  <si>
    <t>（Ｄ－1・グリフィンズ）</t>
  </si>
  <si>
    <t>田中・川並　</t>
  </si>
  <si>
    <t>福永・小澤</t>
  </si>
  <si>
    <t>石原・浅野</t>
  </si>
  <si>
    <t>永松・宮嶋</t>
  </si>
  <si>
    <t>杉山・片岡　</t>
  </si>
  <si>
    <t>（村田八日市・京セラ）</t>
  </si>
  <si>
    <t>第9回</t>
    <phoneticPr fontId="3"/>
  </si>
  <si>
    <t>石井・山本</t>
    <phoneticPr fontId="3"/>
  </si>
  <si>
    <t>稲場・秦泉寺</t>
    <phoneticPr fontId="3"/>
  </si>
  <si>
    <t>岡・福島</t>
    <phoneticPr fontId="3"/>
  </si>
  <si>
    <t>（うさかめ）</t>
    <phoneticPr fontId="3"/>
  </si>
  <si>
    <t>（グリフィンズ・一般）</t>
    <phoneticPr fontId="3"/>
  </si>
  <si>
    <t>（グリフィンズ）</t>
    <phoneticPr fontId="3"/>
  </si>
  <si>
    <t>池端・土肥</t>
    <rPh sb="0" eb="2">
      <t>イケハタ</t>
    </rPh>
    <rPh sb="3" eb="5">
      <t>ドイ</t>
    </rPh>
    <phoneticPr fontId="3"/>
  </si>
  <si>
    <t>小菅・川崎</t>
    <rPh sb="0" eb="2">
      <t>コスガ</t>
    </rPh>
    <rPh sb="3" eb="5">
      <t>カワサキ</t>
    </rPh>
    <phoneticPr fontId="3"/>
  </si>
  <si>
    <t>森本・松井</t>
    <rPh sb="0" eb="2">
      <t>モリモト</t>
    </rPh>
    <rPh sb="3" eb="5">
      <t>マツイ</t>
    </rPh>
    <phoneticPr fontId="3"/>
  </si>
  <si>
    <t>（ぼんズ・フレンズ）</t>
    <phoneticPr fontId="3"/>
  </si>
  <si>
    <t>（ぼんズ・うさかめ）</t>
    <phoneticPr fontId="3"/>
  </si>
  <si>
    <t>（フレンズ）</t>
    <phoneticPr fontId="3"/>
  </si>
  <si>
    <t>川並・田中
（Ｋテニス）</t>
    <rPh sb="0" eb="2">
      <t>カワナミ</t>
    </rPh>
    <phoneticPr fontId="3"/>
  </si>
  <si>
    <t>杉山・米倉</t>
    <rPh sb="3" eb="5">
      <t>ヨネクラ</t>
    </rPh>
    <phoneticPr fontId="3"/>
  </si>
  <si>
    <t>浅野・安田</t>
    <rPh sb="0" eb="2">
      <t>アサノ</t>
    </rPh>
    <rPh sb="3" eb="5">
      <t>ヤスダ</t>
    </rPh>
    <phoneticPr fontId="3"/>
  </si>
  <si>
    <t>（村田八日市）</t>
    <rPh sb="1" eb="3">
      <t>ムラタ</t>
    </rPh>
    <rPh sb="3" eb="6">
      <t>ヨウカイチ</t>
    </rPh>
    <phoneticPr fontId="3"/>
  </si>
  <si>
    <t>（湖東プラチナ）</t>
    <rPh sb="1" eb="3">
      <t>コトウ</t>
    </rPh>
    <phoneticPr fontId="3"/>
  </si>
  <si>
    <t>木村・近藤</t>
    <rPh sb="0" eb="2">
      <t>キムラ</t>
    </rPh>
    <rPh sb="3" eb="5">
      <t>コンドウ</t>
    </rPh>
    <phoneticPr fontId="3"/>
  </si>
  <si>
    <t>羽田・高田</t>
    <rPh sb="0" eb="2">
      <t>ハネダ</t>
    </rPh>
    <rPh sb="3" eb="5">
      <t>タカダ</t>
    </rPh>
    <phoneticPr fontId="3"/>
  </si>
  <si>
    <t>中野・堀部</t>
    <rPh sb="0" eb="2">
      <t>ナカノ</t>
    </rPh>
    <rPh sb="3" eb="5">
      <t>ホリベ</t>
    </rPh>
    <phoneticPr fontId="3"/>
  </si>
  <si>
    <t>（ぼんズ）</t>
    <phoneticPr fontId="3"/>
  </si>
  <si>
    <t>（湖東プラチナ）</t>
    <phoneticPr fontId="3"/>
  </si>
  <si>
    <t>第10回</t>
    <phoneticPr fontId="3"/>
  </si>
  <si>
    <t>清水・北村</t>
    <rPh sb="0" eb="2">
      <t>シミズ</t>
    </rPh>
    <phoneticPr fontId="3"/>
  </si>
  <si>
    <t>中田・山口</t>
    <rPh sb="0" eb="2">
      <t>ナカタ</t>
    </rPh>
    <rPh sb="3" eb="5">
      <t>ヤマグチ</t>
    </rPh>
    <phoneticPr fontId="3"/>
  </si>
  <si>
    <t>石井・山田</t>
    <rPh sb="0" eb="2">
      <t>イシイ</t>
    </rPh>
    <rPh sb="3" eb="5">
      <t>ヤマダ</t>
    </rPh>
    <phoneticPr fontId="3"/>
  </si>
  <si>
    <t>（フレンズ・グリフィンズ）</t>
    <phoneticPr fontId="3"/>
  </si>
  <si>
    <t>（グリフィンズ・Kﾃﾆｽ）</t>
    <phoneticPr fontId="3"/>
  </si>
  <si>
    <t>土肥・鈴木</t>
    <rPh sb="0" eb="2">
      <t>ドヒ</t>
    </rPh>
    <rPh sb="3" eb="5">
      <t>スズキ</t>
    </rPh>
    <phoneticPr fontId="3"/>
  </si>
  <si>
    <t>川並・永松
（Ｋテニス）</t>
    <rPh sb="0" eb="2">
      <t>カワナミ</t>
    </rPh>
    <rPh sb="3" eb="5">
      <t>ナガマツ</t>
    </rPh>
    <phoneticPr fontId="3"/>
  </si>
  <si>
    <t>片岡・今井</t>
    <rPh sb="0" eb="2">
      <t>カタオカ</t>
    </rPh>
    <rPh sb="3" eb="5">
      <t>イマイ</t>
    </rPh>
    <phoneticPr fontId="3"/>
  </si>
  <si>
    <t>140歳ダブルス</t>
    <phoneticPr fontId="3"/>
  </si>
  <si>
    <t>日高・佐竹</t>
    <rPh sb="0" eb="2">
      <t>ヒダカ</t>
    </rPh>
    <rPh sb="3" eb="5">
      <t>サタケ</t>
    </rPh>
    <phoneticPr fontId="3"/>
  </si>
  <si>
    <t>150歳ダブルス</t>
    <phoneticPr fontId="3"/>
  </si>
  <si>
    <t>羽田・堀部</t>
    <rPh sb="0" eb="2">
      <t>ハネダ</t>
    </rPh>
    <phoneticPr fontId="3"/>
  </si>
  <si>
    <t>梶木・酒井</t>
    <rPh sb="0" eb="2">
      <t>カジキ</t>
    </rPh>
    <rPh sb="3" eb="5">
      <t>サカイ</t>
    </rPh>
    <phoneticPr fontId="3"/>
  </si>
  <si>
    <t>田仲・広瀬</t>
    <rPh sb="0" eb="2">
      <t>タナカ</t>
    </rPh>
    <rPh sb="3" eb="5">
      <t>ヒロセ</t>
    </rPh>
    <phoneticPr fontId="3"/>
  </si>
  <si>
    <t>（Kﾃﾆｽ・フレンズ）</t>
    <phoneticPr fontId="3"/>
  </si>
  <si>
    <t>（一般）</t>
    <rPh sb="1" eb="3">
      <t>イッパン</t>
    </rPh>
    <phoneticPr fontId="3"/>
  </si>
  <si>
    <t>第11回</t>
    <phoneticPr fontId="3"/>
  </si>
  <si>
    <t>石井・山崎</t>
    <rPh sb="0" eb="2">
      <t>イシイ</t>
    </rPh>
    <rPh sb="3" eb="5">
      <t>ヤマザキ</t>
    </rPh>
    <phoneticPr fontId="3"/>
  </si>
  <si>
    <t>宮嶋・平塚</t>
    <rPh sb="0" eb="2">
      <t>ミヤジマ</t>
    </rPh>
    <rPh sb="3" eb="5">
      <t>ヒラツカ</t>
    </rPh>
    <phoneticPr fontId="3"/>
  </si>
  <si>
    <t>（うさかめ</t>
    <phoneticPr fontId="3"/>
  </si>
  <si>
    <t>（Kテニス・ぼんズ）</t>
    <phoneticPr fontId="3"/>
  </si>
  <si>
    <t>成宮・筒井</t>
    <rPh sb="0" eb="2">
      <t>ナルミヤ</t>
    </rPh>
    <rPh sb="3" eb="5">
      <t>ツツイ</t>
    </rPh>
    <phoneticPr fontId="3"/>
  </si>
  <si>
    <t>川上・長谷出</t>
    <rPh sb="0" eb="2">
      <t>カワカミ</t>
    </rPh>
    <rPh sb="3" eb="5">
      <t>ハセ</t>
    </rPh>
    <rPh sb="5" eb="6">
      <t>デ</t>
    </rPh>
    <phoneticPr fontId="3"/>
  </si>
  <si>
    <t>（村田・フレンズ）</t>
    <rPh sb="1" eb="3">
      <t>ムラタ</t>
    </rPh>
    <phoneticPr fontId="3"/>
  </si>
  <si>
    <t>川並・田中
（Ｋテニスカレッジ）</t>
    <rPh sb="0" eb="2">
      <t>カワナミ</t>
    </rPh>
    <rPh sb="3" eb="5">
      <t>タナカ</t>
    </rPh>
    <phoneticPr fontId="3"/>
  </si>
  <si>
    <t>森・林</t>
    <rPh sb="0" eb="1">
      <t>モリ</t>
    </rPh>
    <rPh sb="2" eb="3">
      <t>ハヤシ</t>
    </rPh>
    <phoneticPr fontId="3"/>
  </si>
  <si>
    <t>北野・更家</t>
    <rPh sb="0" eb="2">
      <t>キタノ</t>
    </rPh>
    <rPh sb="3" eb="4">
      <t>サラ</t>
    </rPh>
    <rPh sb="4" eb="5">
      <t>イエ</t>
    </rPh>
    <phoneticPr fontId="3"/>
  </si>
  <si>
    <t>（サプライズ）</t>
    <phoneticPr fontId="3"/>
  </si>
  <si>
    <t>永松・石原</t>
    <rPh sb="0" eb="2">
      <t>ナガマツ</t>
    </rPh>
    <rPh sb="3" eb="5">
      <t>イシハラ</t>
    </rPh>
    <phoneticPr fontId="3"/>
  </si>
  <si>
    <t>杉山・吉岡</t>
    <rPh sb="0" eb="2">
      <t>スギヤマ</t>
    </rPh>
    <rPh sb="3" eb="5">
      <t>ヨシオカ</t>
    </rPh>
    <phoneticPr fontId="3"/>
  </si>
  <si>
    <t>木下・小塩</t>
    <rPh sb="0" eb="2">
      <t>キノシタ</t>
    </rPh>
    <rPh sb="3" eb="5">
      <t>コシオ</t>
    </rPh>
    <phoneticPr fontId="3"/>
  </si>
  <si>
    <t>（Ｋﾃﾆｽカレッジ）</t>
    <phoneticPr fontId="3"/>
  </si>
  <si>
    <t>（うさかめ・一般）</t>
    <rPh sb="6" eb="8">
      <t>イッパン</t>
    </rPh>
    <phoneticPr fontId="3"/>
  </si>
  <si>
    <t>梶木・酒居</t>
    <rPh sb="0" eb="2">
      <t>カジキ</t>
    </rPh>
    <rPh sb="3" eb="4">
      <t>サケ</t>
    </rPh>
    <rPh sb="4" eb="5">
      <t>キョ</t>
    </rPh>
    <phoneticPr fontId="3"/>
  </si>
  <si>
    <t>中村・佐竹</t>
    <phoneticPr fontId="3"/>
  </si>
  <si>
    <t>第12回</t>
    <phoneticPr fontId="3"/>
  </si>
  <si>
    <t>山口・中田</t>
    <phoneticPr fontId="3"/>
  </si>
  <si>
    <t>宮嶋・平塚</t>
    <phoneticPr fontId="3"/>
  </si>
  <si>
    <t>北村・山本</t>
    <phoneticPr fontId="3"/>
  </si>
  <si>
    <t>（Kﾃﾆｽ・グリフィンズ）</t>
    <phoneticPr fontId="3"/>
  </si>
  <si>
    <t>（Ｋテニス・ぼんズ）</t>
    <phoneticPr fontId="3"/>
  </si>
  <si>
    <t>川上・水本</t>
    <phoneticPr fontId="3"/>
  </si>
  <si>
    <t>池端・土肥</t>
    <phoneticPr fontId="3"/>
  </si>
  <si>
    <t>（村田・フレンズ）</t>
    <phoneticPr fontId="3"/>
  </si>
  <si>
    <t>川並・田中</t>
    <phoneticPr fontId="3"/>
  </si>
  <si>
    <t>小倉・別宮</t>
    <phoneticPr fontId="3"/>
  </si>
  <si>
    <t>（Ｋテニスカレッジ）</t>
    <phoneticPr fontId="3"/>
  </si>
  <si>
    <t>永松・石原</t>
    <phoneticPr fontId="3"/>
  </si>
  <si>
    <t>藤原・近藤</t>
    <phoneticPr fontId="3"/>
  </si>
  <si>
    <t>杉山・吉岡</t>
    <phoneticPr fontId="3"/>
  </si>
  <si>
    <t>第13回</t>
    <phoneticPr fontId="3"/>
  </si>
  <si>
    <t>野村・片桐</t>
    <rPh sb="0" eb="2">
      <t>ノムラ</t>
    </rPh>
    <rPh sb="3" eb="5">
      <t>カタギリ</t>
    </rPh>
    <phoneticPr fontId="3"/>
  </si>
  <si>
    <t>（TDC）</t>
    <phoneticPr fontId="3"/>
  </si>
  <si>
    <t>川上・岡川　</t>
    <phoneticPr fontId="3"/>
  </si>
  <si>
    <t>辰巳・川上</t>
    <rPh sb="0" eb="2">
      <t>タツミ</t>
    </rPh>
    <rPh sb="3" eb="5">
      <t>カワカミ</t>
    </rPh>
    <phoneticPr fontId="3"/>
  </si>
  <si>
    <t>（村田・Kテニス）</t>
    <rPh sb="1" eb="3">
      <t>ムラタ</t>
    </rPh>
    <phoneticPr fontId="3"/>
  </si>
  <si>
    <t>川並・永松</t>
    <rPh sb="3" eb="5">
      <t>ナガマツ</t>
    </rPh>
    <phoneticPr fontId="3"/>
  </si>
  <si>
    <t>小倉・別宮</t>
    <rPh sb="0" eb="2">
      <t>オグラ</t>
    </rPh>
    <rPh sb="3" eb="5">
      <t>ベック</t>
    </rPh>
    <phoneticPr fontId="3"/>
  </si>
  <si>
    <t>今井・佐藤</t>
    <rPh sb="0" eb="2">
      <t>イマイ</t>
    </rPh>
    <rPh sb="3" eb="5">
      <t>サトウ</t>
    </rPh>
    <phoneticPr fontId="3"/>
  </si>
  <si>
    <t>近藤・日高</t>
    <rPh sb="3" eb="5">
      <t>ヒダカ</t>
    </rPh>
    <phoneticPr fontId="3"/>
  </si>
  <si>
    <t>大林・津田</t>
    <rPh sb="3" eb="5">
      <t>ツダ</t>
    </rPh>
    <phoneticPr fontId="3"/>
  </si>
  <si>
    <t>谷・長谷川</t>
    <rPh sb="0" eb="1">
      <t>タニ</t>
    </rPh>
    <rPh sb="2" eb="5">
      <t>ハセガワ</t>
    </rPh>
    <phoneticPr fontId="3"/>
  </si>
  <si>
    <t>（プラチナ・フレンズ）</t>
    <phoneticPr fontId="3"/>
  </si>
  <si>
    <t>第14回</t>
    <phoneticPr fontId="3"/>
  </si>
  <si>
    <t>朝日・朝日</t>
    <rPh sb="0" eb="2">
      <t>アサヒ</t>
    </rPh>
    <rPh sb="3" eb="5">
      <t>アサヒ</t>
    </rPh>
    <phoneticPr fontId="3"/>
  </si>
  <si>
    <t>片岡・吉村</t>
    <rPh sb="0" eb="2">
      <t>カタオカ</t>
    </rPh>
    <rPh sb="3" eb="5">
      <t>ヨシムラ</t>
    </rPh>
    <phoneticPr fontId="3"/>
  </si>
  <si>
    <t>川上・山本</t>
    <rPh sb="3" eb="5">
      <t>ヤマモト</t>
    </rPh>
    <phoneticPr fontId="3"/>
  </si>
  <si>
    <t>坪田・出縄</t>
    <rPh sb="0" eb="2">
      <t>ツボタ</t>
    </rPh>
    <rPh sb="3" eb="5">
      <t>イデナワ</t>
    </rPh>
    <phoneticPr fontId="3"/>
  </si>
  <si>
    <t>竹村・木澤</t>
    <rPh sb="0" eb="2">
      <t>タケムラ</t>
    </rPh>
    <rPh sb="3" eb="5">
      <t>キザワ</t>
    </rPh>
    <phoneticPr fontId="3"/>
  </si>
  <si>
    <t>（村田・うさかめ）</t>
    <phoneticPr fontId="3"/>
  </si>
  <si>
    <t>（Kテニスカレッジ）</t>
    <phoneticPr fontId="3"/>
  </si>
  <si>
    <t>木村・福永</t>
    <rPh sb="0" eb="2">
      <t>キムラ</t>
    </rPh>
    <rPh sb="3" eb="5">
      <t>フクナガ</t>
    </rPh>
    <phoneticPr fontId="3"/>
  </si>
  <si>
    <t>杉山・梶木</t>
    <rPh sb="0" eb="2">
      <t>スギヤマ</t>
    </rPh>
    <rPh sb="3" eb="5">
      <t>カジキ</t>
    </rPh>
    <phoneticPr fontId="3"/>
  </si>
  <si>
    <t>鈴木・今井</t>
    <rPh sb="0" eb="2">
      <t>スズキ</t>
    </rPh>
    <rPh sb="3" eb="5">
      <t>イマイ</t>
    </rPh>
    <phoneticPr fontId="3"/>
  </si>
  <si>
    <t>（村田・Ｋテニス）</t>
    <rPh sb="1" eb="3">
      <t>ムラタ</t>
    </rPh>
    <phoneticPr fontId="3"/>
  </si>
  <si>
    <t>（フレンズ・うさかめ）</t>
    <phoneticPr fontId="3"/>
  </si>
  <si>
    <t>佐竹・木村</t>
    <rPh sb="0" eb="2">
      <t>サタケ</t>
    </rPh>
    <rPh sb="3" eb="5">
      <t>キムラ</t>
    </rPh>
    <phoneticPr fontId="3"/>
  </si>
  <si>
    <t>（Ｋテニスカレッジ））</t>
    <phoneticPr fontId="3"/>
  </si>
  <si>
    <t>第15回</t>
    <phoneticPr fontId="3"/>
  </si>
  <si>
    <t>西口・吉田</t>
    <rPh sb="0" eb="2">
      <t>ニシグチ</t>
    </rPh>
    <rPh sb="3" eb="5">
      <t>ヨシダ</t>
    </rPh>
    <phoneticPr fontId="3"/>
  </si>
  <si>
    <t>竹村・西和田</t>
    <rPh sb="0" eb="2">
      <t>タケムラ</t>
    </rPh>
    <rPh sb="3" eb="4">
      <t>ニシ</t>
    </rPh>
    <rPh sb="4" eb="6">
      <t>ワダ</t>
    </rPh>
    <phoneticPr fontId="3"/>
  </si>
  <si>
    <t>一般</t>
    <rPh sb="0" eb="2">
      <t>イッパン</t>
    </rPh>
    <phoneticPr fontId="3"/>
  </si>
  <si>
    <t>（Kﾃﾆｽ・うさかめ）</t>
    <phoneticPr fontId="3"/>
  </si>
  <si>
    <t>川上・辰巳</t>
    <rPh sb="0" eb="2">
      <t>カワカミ</t>
    </rPh>
    <rPh sb="3" eb="5">
      <t>タツミ</t>
    </rPh>
    <phoneticPr fontId="3"/>
  </si>
  <si>
    <t>出縄・小口</t>
    <rPh sb="0" eb="2">
      <t>イデナワ</t>
    </rPh>
    <rPh sb="3" eb="5">
      <t>コグチ</t>
    </rPh>
    <phoneticPr fontId="3"/>
  </si>
  <si>
    <t>（村田八日市TC）</t>
    <rPh sb="1" eb="6">
      <t>ムラタヨウカイチ</t>
    </rPh>
    <phoneticPr fontId="3"/>
  </si>
  <si>
    <t>（Kテニス・一般）</t>
    <rPh sb="6" eb="8">
      <t>イッパン</t>
    </rPh>
    <phoneticPr fontId="3"/>
  </si>
  <si>
    <t>川並・田中</t>
    <rPh sb="0" eb="2">
      <t>カワナミ</t>
    </rPh>
    <rPh sb="3" eb="5">
      <t>タナカ</t>
    </rPh>
    <phoneticPr fontId="3"/>
  </si>
  <si>
    <t>竹下・辻</t>
    <rPh sb="0" eb="2">
      <t>タケシタ</t>
    </rPh>
    <rPh sb="3" eb="4">
      <t>ツジ</t>
    </rPh>
    <phoneticPr fontId="3"/>
  </si>
  <si>
    <t>130歳ダブルス</t>
    <phoneticPr fontId="3"/>
  </si>
  <si>
    <t>伊吹・松井</t>
    <rPh sb="0" eb="2">
      <t>イブキ</t>
    </rPh>
    <rPh sb="3" eb="5">
      <t>マツイ</t>
    </rPh>
    <phoneticPr fontId="3"/>
  </si>
  <si>
    <t>鈴木・吉岡</t>
    <rPh sb="0" eb="2">
      <t>スズキ</t>
    </rPh>
    <rPh sb="3" eb="5">
      <t>ヨシオカ</t>
    </rPh>
    <phoneticPr fontId="3"/>
  </si>
  <si>
    <t>（村田・Ｋテニス）</t>
    <phoneticPr fontId="3"/>
  </si>
  <si>
    <t>藤本・谷口</t>
    <rPh sb="0" eb="2">
      <t>フジモト</t>
    </rPh>
    <rPh sb="3" eb="5">
      <t>タニグチ</t>
    </rPh>
    <phoneticPr fontId="3"/>
  </si>
  <si>
    <t>代表　落合　良弘</t>
    <rPh sb="3" eb="5">
      <t>オチアイ</t>
    </rPh>
    <rPh sb="6" eb="8">
      <t>ヨシヒロ</t>
    </rPh>
    <phoneticPr fontId="3"/>
  </si>
  <si>
    <t xml:space="preserve">chai828@nifty.com  </t>
    <phoneticPr fontId="3"/>
  </si>
  <si>
    <t>東近江市民</t>
  </si>
  <si>
    <t>東近江市民率</t>
  </si>
  <si>
    <t>アビック</t>
    <phoneticPr fontId="3"/>
  </si>
  <si>
    <t>略称</t>
  </si>
  <si>
    <t>アビックＢＢ</t>
    <phoneticPr fontId="3"/>
  </si>
  <si>
    <t>正式名称</t>
  </si>
  <si>
    <t>あ０１</t>
    <phoneticPr fontId="3"/>
  </si>
  <si>
    <t>男</t>
  </si>
  <si>
    <t>彦根市</t>
    <rPh sb="0" eb="3">
      <t>ヒコネシ</t>
    </rPh>
    <phoneticPr fontId="3"/>
  </si>
  <si>
    <t>あ０２</t>
    <phoneticPr fontId="3"/>
  </si>
  <si>
    <t>青木</t>
    <rPh sb="0" eb="2">
      <t>アオキ</t>
    </rPh>
    <phoneticPr fontId="3"/>
  </si>
  <si>
    <t>重之</t>
    <rPh sb="0" eb="2">
      <t>シゲユキ</t>
    </rPh>
    <phoneticPr fontId="3"/>
  </si>
  <si>
    <t>草津市</t>
    <rPh sb="0" eb="3">
      <t>クサツシ</t>
    </rPh>
    <phoneticPr fontId="3"/>
  </si>
  <si>
    <t>あ０３</t>
    <phoneticPr fontId="3"/>
  </si>
  <si>
    <t>京都市</t>
    <rPh sb="0" eb="3">
      <t>キョウトシ</t>
    </rPh>
    <phoneticPr fontId="3"/>
  </si>
  <si>
    <t>あ０４</t>
    <phoneticPr fontId="3"/>
  </si>
  <si>
    <t>あ０５</t>
    <phoneticPr fontId="3"/>
  </si>
  <si>
    <t>中村</t>
    <rPh sb="0" eb="2">
      <t>ナカムラ</t>
    </rPh>
    <phoneticPr fontId="3"/>
  </si>
  <si>
    <t>あ０６</t>
    <phoneticPr fontId="3"/>
  </si>
  <si>
    <t>谷崎</t>
    <rPh sb="0" eb="2">
      <t>タニザキ</t>
    </rPh>
    <phoneticPr fontId="3"/>
  </si>
  <si>
    <t>真也</t>
    <rPh sb="0" eb="2">
      <t>シンヤ</t>
    </rPh>
    <phoneticPr fontId="3"/>
  </si>
  <si>
    <t>甲賀市</t>
    <rPh sb="0" eb="2">
      <t>コウカ</t>
    </rPh>
    <rPh sb="2" eb="3">
      <t>シ</t>
    </rPh>
    <phoneticPr fontId="3"/>
  </si>
  <si>
    <t>あ０７</t>
    <phoneticPr fontId="3"/>
  </si>
  <si>
    <t>齋田</t>
    <rPh sb="0" eb="2">
      <t>サイダ</t>
    </rPh>
    <phoneticPr fontId="3"/>
  </si>
  <si>
    <t>あ０８</t>
    <phoneticPr fontId="3"/>
  </si>
  <si>
    <t>優子</t>
    <rPh sb="0" eb="2">
      <t>ユウコ</t>
    </rPh>
    <phoneticPr fontId="3"/>
  </si>
  <si>
    <t>女</t>
    <rPh sb="0" eb="1">
      <t>オンナ</t>
    </rPh>
    <phoneticPr fontId="3"/>
  </si>
  <si>
    <t>あ０９</t>
    <phoneticPr fontId="3"/>
  </si>
  <si>
    <t>平居</t>
    <rPh sb="0" eb="2">
      <t>ヒライ</t>
    </rPh>
    <phoneticPr fontId="3"/>
  </si>
  <si>
    <t>多賀町</t>
    <rPh sb="0" eb="3">
      <t>タガチョウ</t>
    </rPh>
    <phoneticPr fontId="3"/>
  </si>
  <si>
    <t>あ１０</t>
    <phoneticPr fontId="3"/>
  </si>
  <si>
    <t>あ１１</t>
    <phoneticPr fontId="3"/>
  </si>
  <si>
    <t>野上</t>
    <rPh sb="0" eb="2">
      <t>ノガミ</t>
    </rPh>
    <phoneticPr fontId="3"/>
  </si>
  <si>
    <t>恵梨子</t>
    <rPh sb="0" eb="3">
      <t>エリコ</t>
    </rPh>
    <phoneticPr fontId="3"/>
  </si>
  <si>
    <t>長浜市</t>
    <rPh sb="0" eb="2">
      <t>ナガハマ</t>
    </rPh>
    <rPh sb="2" eb="3">
      <t>シ</t>
    </rPh>
    <phoneticPr fontId="3"/>
  </si>
  <si>
    <t>あ１２</t>
    <phoneticPr fontId="3"/>
  </si>
  <si>
    <t>西山</t>
    <rPh sb="0" eb="2">
      <t>ニシヤマ</t>
    </rPh>
    <phoneticPr fontId="3"/>
  </si>
  <si>
    <t>抄千代</t>
    <rPh sb="0" eb="1">
      <t>ショウ</t>
    </rPh>
    <rPh sb="1" eb="3">
      <t>チヨ</t>
    </rPh>
    <phoneticPr fontId="3"/>
  </si>
  <si>
    <t>米原市</t>
    <rPh sb="0" eb="3">
      <t>マイバラシ</t>
    </rPh>
    <phoneticPr fontId="3"/>
  </si>
  <si>
    <t>あ１３</t>
    <phoneticPr fontId="3"/>
  </si>
  <si>
    <t>三原</t>
    <rPh sb="0" eb="2">
      <t>ミハラ</t>
    </rPh>
    <phoneticPr fontId="3"/>
  </si>
  <si>
    <t>啓子</t>
    <rPh sb="0" eb="2">
      <t>ケイコ</t>
    </rPh>
    <phoneticPr fontId="3"/>
  </si>
  <si>
    <t>あ１４</t>
    <phoneticPr fontId="3"/>
  </si>
  <si>
    <t>落合</t>
    <rPh sb="0" eb="2">
      <t>オチアイ</t>
    </rPh>
    <phoneticPr fontId="3"/>
  </si>
  <si>
    <t>良弘</t>
    <rPh sb="0" eb="2">
      <t>ヨシヒロ</t>
    </rPh>
    <phoneticPr fontId="3"/>
  </si>
  <si>
    <t>長浜市</t>
    <rPh sb="0" eb="3">
      <t>ナガハマシ</t>
    </rPh>
    <phoneticPr fontId="3"/>
  </si>
  <si>
    <t>あ１５</t>
    <phoneticPr fontId="3"/>
  </si>
  <si>
    <t>杉原</t>
    <rPh sb="0" eb="2">
      <t>スギハラ</t>
    </rPh>
    <phoneticPr fontId="3"/>
  </si>
  <si>
    <t>あ１６</t>
    <phoneticPr fontId="3"/>
  </si>
  <si>
    <t>澤村</t>
    <rPh sb="0" eb="2">
      <t>サワムラ</t>
    </rPh>
    <phoneticPr fontId="3"/>
  </si>
  <si>
    <t>直子</t>
    <rPh sb="0" eb="2">
      <t>ナオコ</t>
    </rPh>
    <phoneticPr fontId="3"/>
  </si>
  <si>
    <t>東近江市</t>
    <rPh sb="0" eb="1">
      <t>ヒガシ</t>
    </rPh>
    <rPh sb="1" eb="3">
      <t>オウミ</t>
    </rPh>
    <rPh sb="3" eb="4">
      <t>シ</t>
    </rPh>
    <phoneticPr fontId="3"/>
  </si>
  <si>
    <t>あ１７</t>
    <phoneticPr fontId="3"/>
  </si>
  <si>
    <t>あ１８</t>
    <phoneticPr fontId="3"/>
  </si>
  <si>
    <t>治田</t>
    <rPh sb="0" eb="1">
      <t>ジ</t>
    </rPh>
    <rPh sb="1" eb="2">
      <t>タ</t>
    </rPh>
    <phoneticPr fontId="3"/>
  </si>
  <si>
    <t>あ１９</t>
    <phoneticPr fontId="3"/>
  </si>
  <si>
    <t>愛荘町</t>
    <rPh sb="0" eb="2">
      <t>アイショウ</t>
    </rPh>
    <rPh sb="2" eb="3">
      <t>チョウ</t>
    </rPh>
    <phoneticPr fontId="3"/>
  </si>
  <si>
    <t>あ２０</t>
  </si>
  <si>
    <t>成宮</t>
    <rPh sb="0" eb="2">
      <t>ナルミヤ</t>
    </rPh>
    <phoneticPr fontId="3"/>
  </si>
  <si>
    <t>まき</t>
    <phoneticPr fontId="3"/>
  </si>
  <si>
    <t>東近江市民</t>
    <phoneticPr fontId="3"/>
  </si>
  <si>
    <t>東近江市民率</t>
    <phoneticPr fontId="3"/>
  </si>
  <si>
    <t>略称</t>
    <rPh sb="0" eb="2">
      <t>リャクショウ</t>
    </rPh>
    <phoneticPr fontId="3"/>
  </si>
  <si>
    <t>正式名称</t>
    <rPh sb="0" eb="2">
      <t>セイシキ</t>
    </rPh>
    <rPh sb="2" eb="4">
      <t>メイショウ</t>
    </rPh>
    <phoneticPr fontId="3"/>
  </si>
  <si>
    <t>男</t>
    <rPh sb="0" eb="1">
      <t>オトコ</t>
    </rPh>
    <phoneticPr fontId="3"/>
  </si>
  <si>
    <t>池端</t>
    <rPh sb="0" eb="2">
      <t>イケバタ</t>
    </rPh>
    <phoneticPr fontId="3"/>
  </si>
  <si>
    <t>誠治</t>
    <rPh sb="0" eb="2">
      <t>セイジ</t>
    </rPh>
    <phoneticPr fontId="3"/>
  </si>
  <si>
    <t>金谷</t>
    <rPh sb="0" eb="2">
      <t>カナタニ</t>
    </rPh>
    <phoneticPr fontId="3"/>
  </si>
  <si>
    <t>太郎</t>
    <rPh sb="0" eb="2">
      <t>タロウ</t>
    </rPh>
    <phoneticPr fontId="3"/>
  </si>
  <si>
    <t>佐野</t>
    <rPh sb="0" eb="2">
      <t>サノ</t>
    </rPh>
    <phoneticPr fontId="3"/>
  </si>
  <si>
    <t>望</t>
    <rPh sb="0" eb="1">
      <t>ノゾ</t>
    </rPh>
    <phoneticPr fontId="3"/>
  </si>
  <si>
    <t>土田</t>
    <rPh sb="0" eb="2">
      <t>ツチダ</t>
    </rPh>
    <phoneticPr fontId="3"/>
  </si>
  <si>
    <t>哲也</t>
    <rPh sb="0" eb="2">
      <t>テツヤ</t>
    </rPh>
    <phoneticPr fontId="3"/>
  </si>
  <si>
    <t>昭仁</t>
    <rPh sb="0" eb="2">
      <t>アキヒト</t>
    </rPh>
    <phoneticPr fontId="3"/>
  </si>
  <si>
    <t>康弘</t>
    <rPh sb="0" eb="2">
      <t>ヤスヒロ</t>
    </rPh>
    <phoneticPr fontId="3"/>
  </si>
  <si>
    <t>西川</t>
    <rPh sb="0" eb="2">
      <t>ニシカワ</t>
    </rPh>
    <phoneticPr fontId="3"/>
  </si>
  <si>
    <t>昌一</t>
    <rPh sb="0" eb="2">
      <t>マサカズ</t>
    </rPh>
    <phoneticPr fontId="3"/>
  </si>
  <si>
    <t>米原市</t>
    <rPh sb="0" eb="2">
      <t>マイバラ</t>
    </rPh>
    <rPh sb="2" eb="3">
      <t>シ</t>
    </rPh>
    <phoneticPr fontId="3"/>
  </si>
  <si>
    <t>古市</t>
    <rPh sb="0" eb="2">
      <t>フルイチ</t>
    </rPh>
    <phoneticPr fontId="3"/>
  </si>
  <si>
    <t>八木</t>
    <rPh sb="0" eb="2">
      <t>ヤギ</t>
    </rPh>
    <phoneticPr fontId="3"/>
  </si>
  <si>
    <t>伊吹</t>
    <rPh sb="0" eb="2">
      <t>イブキ</t>
    </rPh>
    <phoneticPr fontId="3"/>
  </si>
  <si>
    <t>邦子</t>
    <rPh sb="0" eb="2">
      <t>クニコ</t>
    </rPh>
    <phoneticPr fontId="3"/>
  </si>
  <si>
    <t>香織</t>
    <rPh sb="0" eb="2">
      <t>カオリ</t>
    </rPh>
    <phoneticPr fontId="3"/>
  </si>
  <si>
    <t>筒井</t>
    <rPh sb="0" eb="2">
      <t>ツツイ</t>
    </rPh>
    <phoneticPr fontId="3"/>
  </si>
  <si>
    <t>珠世</t>
    <rPh sb="0" eb="2">
      <t>タマヨ</t>
    </rPh>
    <phoneticPr fontId="3"/>
  </si>
  <si>
    <t>守山市</t>
    <rPh sb="0" eb="3">
      <t>モリヤマシ</t>
    </rPh>
    <phoneticPr fontId="3"/>
  </si>
  <si>
    <t>京セラTC</t>
  </si>
  <si>
    <t>京セラ</t>
  </si>
  <si>
    <t>赤木</t>
    <rPh sb="0" eb="2">
      <t>アカギ</t>
    </rPh>
    <phoneticPr fontId="3"/>
  </si>
  <si>
    <t>近江八幡市</t>
    <rPh sb="0" eb="5">
      <t>オウミハチマンシ</t>
    </rPh>
    <phoneticPr fontId="3"/>
  </si>
  <si>
    <t>き０３</t>
  </si>
  <si>
    <t>浅田</t>
  </si>
  <si>
    <t>き０４</t>
  </si>
  <si>
    <t>大津市</t>
    <rPh sb="0" eb="3">
      <t>オオツシ</t>
    </rPh>
    <phoneticPr fontId="3"/>
  </si>
  <si>
    <t>き０５</t>
  </si>
  <si>
    <t>井澤　</t>
  </si>
  <si>
    <t>野洲市</t>
    <rPh sb="0" eb="2">
      <t>ヤス</t>
    </rPh>
    <rPh sb="2" eb="3">
      <t>シ</t>
    </rPh>
    <phoneticPr fontId="3"/>
  </si>
  <si>
    <t>き０６</t>
  </si>
  <si>
    <t>石田</t>
    <rPh sb="0" eb="2">
      <t>イシダ</t>
    </rPh>
    <phoneticPr fontId="3"/>
  </si>
  <si>
    <t>文彦</t>
    <rPh sb="0" eb="2">
      <t>フミヒコ</t>
    </rPh>
    <phoneticPr fontId="3"/>
  </si>
  <si>
    <t>東近江市</t>
    <rPh sb="0" eb="4">
      <t>ヒガシオウミシ</t>
    </rPh>
    <phoneticPr fontId="3"/>
  </si>
  <si>
    <t>き０７</t>
  </si>
  <si>
    <t>き０８</t>
  </si>
  <si>
    <t>牛尾</t>
  </si>
  <si>
    <t>紳之介</t>
  </si>
  <si>
    <t>き０９</t>
  </si>
  <si>
    <t>太田</t>
  </si>
  <si>
    <t>圭亮</t>
  </si>
  <si>
    <t>き１０</t>
  </si>
  <si>
    <t>岡本</t>
  </si>
  <si>
    <t>　彰</t>
  </si>
  <si>
    <t>き１１</t>
  </si>
  <si>
    <t>き１２</t>
  </si>
  <si>
    <t>翔太</t>
  </si>
  <si>
    <t>き１３</t>
  </si>
  <si>
    <t>坂元</t>
  </si>
  <si>
    <t>智成</t>
  </si>
  <si>
    <t>き１４</t>
  </si>
  <si>
    <t>き１５</t>
  </si>
  <si>
    <t>澤田</t>
    <rPh sb="0" eb="2">
      <t>サワダ</t>
    </rPh>
    <phoneticPr fontId="3"/>
  </si>
  <si>
    <t>啓一</t>
    <rPh sb="0" eb="2">
      <t>ケイイチ</t>
    </rPh>
    <phoneticPr fontId="3"/>
  </si>
  <si>
    <t>き１６</t>
  </si>
  <si>
    <t>き１７</t>
  </si>
  <si>
    <t>き１８</t>
  </si>
  <si>
    <t>き１９</t>
  </si>
  <si>
    <t>曽我</t>
  </si>
  <si>
    <t>卓矢</t>
  </si>
  <si>
    <t>き２０</t>
  </si>
  <si>
    <t>き２１</t>
  </si>
  <si>
    <t>田中</t>
  </si>
  <si>
    <t>き２２</t>
  </si>
  <si>
    <t>き２３</t>
  </si>
  <si>
    <t>き２４</t>
  </si>
  <si>
    <t>永田</t>
  </si>
  <si>
    <t>寛教</t>
  </si>
  <si>
    <t>き２５</t>
  </si>
  <si>
    <t>西岡</t>
    <rPh sb="0" eb="2">
      <t>ニシオカ</t>
    </rPh>
    <phoneticPr fontId="3"/>
  </si>
  <si>
    <t>庸介</t>
    <rPh sb="0" eb="2">
      <t>ヨウスケ</t>
    </rPh>
    <phoneticPr fontId="3"/>
  </si>
  <si>
    <t>湖南市</t>
    <rPh sb="0" eb="3">
      <t>コナンシ</t>
    </rPh>
    <phoneticPr fontId="3"/>
  </si>
  <si>
    <t>き２６</t>
  </si>
  <si>
    <t>西田</t>
  </si>
  <si>
    <t>草津市</t>
    <rPh sb="0" eb="2">
      <t>クサツ</t>
    </rPh>
    <rPh sb="2" eb="3">
      <t>シ</t>
    </rPh>
    <phoneticPr fontId="3"/>
  </si>
  <si>
    <t>き２７</t>
  </si>
  <si>
    <t>馬場</t>
  </si>
  <si>
    <t>英年</t>
  </si>
  <si>
    <t>き２８</t>
  </si>
  <si>
    <t>廣瀬</t>
  </si>
  <si>
    <t>智也</t>
  </si>
  <si>
    <t>き２９</t>
  </si>
  <si>
    <t>松島</t>
    <rPh sb="0" eb="2">
      <t>マツシマ</t>
    </rPh>
    <phoneticPr fontId="3"/>
  </si>
  <si>
    <t>理和</t>
  </si>
  <si>
    <t>き３０</t>
  </si>
  <si>
    <t>宮道</t>
  </si>
  <si>
    <t>祐介</t>
  </si>
  <si>
    <t>き３１</t>
  </si>
  <si>
    <t>き３２</t>
  </si>
  <si>
    <t>き３３</t>
  </si>
  <si>
    <t>山本</t>
  </si>
  <si>
    <t>き３４</t>
  </si>
  <si>
    <t>き３５</t>
  </si>
  <si>
    <t>吉本</t>
  </si>
  <si>
    <t>泰二</t>
  </si>
  <si>
    <t>き３６</t>
  </si>
  <si>
    <t>竹村</t>
  </si>
  <si>
    <t>き３７</t>
  </si>
  <si>
    <t>浅田</t>
    <rPh sb="0" eb="2">
      <t>アサダ</t>
    </rPh>
    <phoneticPr fontId="3"/>
  </si>
  <si>
    <t>亜祐子</t>
    <rPh sb="0" eb="1">
      <t>ア</t>
    </rPh>
    <rPh sb="1" eb="3">
      <t>ユウコ</t>
    </rPh>
    <phoneticPr fontId="3"/>
  </si>
  <si>
    <t>女</t>
  </si>
  <si>
    <t>き３８</t>
  </si>
  <si>
    <t>守山市</t>
  </si>
  <si>
    <t>青木</t>
  </si>
  <si>
    <t>ふ０１</t>
    <phoneticPr fontId="3"/>
  </si>
  <si>
    <t>フレンズ</t>
    <phoneticPr fontId="3"/>
  </si>
  <si>
    <t>男</t>
    <phoneticPr fontId="3"/>
  </si>
  <si>
    <t>鈴木</t>
    <rPh sb="0" eb="2">
      <t>スズキ</t>
    </rPh>
    <phoneticPr fontId="3"/>
  </si>
  <si>
    <t>英夫</t>
    <rPh sb="0" eb="2">
      <t>ヒデオ</t>
    </rPh>
    <phoneticPr fontId="3"/>
  </si>
  <si>
    <t>ふ０３</t>
  </si>
  <si>
    <t>長谷出</t>
    <rPh sb="0" eb="2">
      <t>ナガタニ</t>
    </rPh>
    <rPh sb="2" eb="3">
      <t>デ</t>
    </rPh>
    <phoneticPr fontId="3"/>
  </si>
  <si>
    <t xml:space="preserve"> 浩</t>
    <rPh sb="1" eb="2">
      <t>ヒロシ</t>
    </rPh>
    <phoneticPr fontId="3"/>
  </si>
  <si>
    <t>ふ０４</t>
  </si>
  <si>
    <t xml:space="preserve">山崎 </t>
    <rPh sb="0" eb="2">
      <t>ヤマザキ</t>
    </rPh>
    <phoneticPr fontId="3"/>
  </si>
  <si>
    <t xml:space="preserve"> 豊</t>
    <rPh sb="1" eb="2">
      <t>ユタカ</t>
    </rPh>
    <phoneticPr fontId="3"/>
  </si>
  <si>
    <t>ふ０５</t>
  </si>
  <si>
    <t>奥内</t>
    <rPh sb="0" eb="1">
      <t>オク</t>
    </rPh>
    <rPh sb="1" eb="2">
      <t>ウチ</t>
    </rPh>
    <phoneticPr fontId="3"/>
  </si>
  <si>
    <t>ふ０６</t>
  </si>
  <si>
    <t>水本</t>
    <rPh sb="0" eb="2">
      <t>ミズモト</t>
    </rPh>
    <phoneticPr fontId="3"/>
  </si>
  <si>
    <t>佑人</t>
    <rPh sb="0" eb="1">
      <t>ユウ</t>
    </rPh>
    <rPh sb="1" eb="2">
      <t>ヒト</t>
    </rPh>
    <phoneticPr fontId="3"/>
  </si>
  <si>
    <t>ふ０７</t>
  </si>
  <si>
    <t>ふ０８</t>
  </si>
  <si>
    <t>平塚</t>
    <rPh sb="0" eb="2">
      <t>ヒラツカ</t>
    </rPh>
    <phoneticPr fontId="3"/>
  </si>
  <si>
    <t xml:space="preserve"> 聡</t>
    <rPh sb="1" eb="2">
      <t>サトシ</t>
    </rPh>
    <phoneticPr fontId="3"/>
  </si>
  <si>
    <t>ふ０９</t>
  </si>
  <si>
    <t>ふ１０</t>
  </si>
  <si>
    <t>三代</t>
    <rPh sb="0" eb="2">
      <t>ミシロ</t>
    </rPh>
    <phoneticPr fontId="3"/>
  </si>
  <si>
    <t>康成</t>
    <rPh sb="0" eb="1">
      <t>ヤス</t>
    </rPh>
    <rPh sb="1" eb="2">
      <t>ナリ</t>
    </rPh>
    <phoneticPr fontId="3"/>
  </si>
  <si>
    <t>ふ１１</t>
  </si>
  <si>
    <t>淳史</t>
    <rPh sb="0" eb="1">
      <t>ジュン</t>
    </rPh>
    <rPh sb="1" eb="2">
      <t>シ</t>
    </rPh>
    <phoneticPr fontId="3"/>
  </si>
  <si>
    <t>ふ１２</t>
  </si>
  <si>
    <t>清水</t>
    <rPh sb="0" eb="2">
      <t>シミズ</t>
    </rPh>
    <phoneticPr fontId="3"/>
  </si>
  <si>
    <t>善弘</t>
    <rPh sb="0" eb="1">
      <t>ヨシ</t>
    </rPh>
    <rPh sb="1" eb="2">
      <t>ヒロ</t>
    </rPh>
    <phoneticPr fontId="3"/>
  </si>
  <si>
    <t>ふ１３</t>
  </si>
  <si>
    <t>松井</t>
    <rPh sb="0" eb="2">
      <t>マツイ</t>
    </rPh>
    <phoneticPr fontId="3"/>
  </si>
  <si>
    <t>美和子</t>
    <rPh sb="0" eb="3">
      <t>ミワコ</t>
    </rPh>
    <phoneticPr fontId="3"/>
  </si>
  <si>
    <t>ふ１４</t>
  </si>
  <si>
    <t>梨絵</t>
    <rPh sb="0" eb="2">
      <t>リエ</t>
    </rPh>
    <phoneticPr fontId="3"/>
  </si>
  <si>
    <t>ふ１５</t>
  </si>
  <si>
    <t>土肥</t>
    <rPh sb="0" eb="2">
      <t>ドヒ</t>
    </rPh>
    <phoneticPr fontId="3"/>
  </si>
  <si>
    <t>祐子</t>
    <rPh sb="0" eb="2">
      <t>ユウコ</t>
    </rPh>
    <phoneticPr fontId="3"/>
  </si>
  <si>
    <t>ふ１６</t>
  </si>
  <si>
    <t>ふ１７</t>
  </si>
  <si>
    <t>松村</t>
    <rPh sb="0" eb="2">
      <t>マツムラ</t>
    </rPh>
    <phoneticPr fontId="3"/>
  </si>
  <si>
    <t>明香</t>
    <rPh sb="0" eb="2">
      <t>トモカ</t>
    </rPh>
    <phoneticPr fontId="3"/>
  </si>
  <si>
    <t>松村明香</t>
    <rPh sb="0" eb="2">
      <t>マツムラ</t>
    </rPh>
    <rPh sb="2" eb="3">
      <t>アキラ</t>
    </rPh>
    <rPh sb="3" eb="4">
      <t>カオリ</t>
    </rPh>
    <phoneticPr fontId="3"/>
  </si>
  <si>
    <t>ふ１８</t>
  </si>
  <si>
    <t>大野</t>
    <rPh sb="0" eb="2">
      <t>オオノ</t>
    </rPh>
    <phoneticPr fontId="3"/>
  </si>
  <si>
    <t>美南</t>
    <rPh sb="0" eb="1">
      <t>ミ</t>
    </rPh>
    <rPh sb="1" eb="2">
      <t>ナン</t>
    </rPh>
    <phoneticPr fontId="3"/>
  </si>
  <si>
    <t>大野美南</t>
    <rPh sb="0" eb="2">
      <t>オオノ</t>
    </rPh>
    <rPh sb="2" eb="3">
      <t>ミ</t>
    </rPh>
    <rPh sb="3" eb="4">
      <t>ナン</t>
    </rPh>
    <phoneticPr fontId="3"/>
  </si>
  <si>
    <t>ふ１９</t>
  </si>
  <si>
    <t>鍵弥</t>
    <rPh sb="0" eb="1">
      <t>カギ</t>
    </rPh>
    <rPh sb="1" eb="2">
      <t>ヤ</t>
    </rPh>
    <phoneticPr fontId="3"/>
  </si>
  <si>
    <t>初美</t>
    <rPh sb="0" eb="2">
      <t>ハツミ</t>
    </rPh>
    <phoneticPr fontId="3"/>
  </si>
  <si>
    <t>鍵弥初美</t>
    <rPh sb="0" eb="2">
      <t>カギヤ</t>
    </rPh>
    <rPh sb="2" eb="4">
      <t>ハツミ</t>
    </rPh>
    <phoneticPr fontId="3"/>
  </si>
  <si>
    <t>ふ２０</t>
  </si>
  <si>
    <t>吉岡</t>
    <rPh sb="0" eb="2">
      <t>ヨシオカ</t>
    </rPh>
    <phoneticPr fontId="3"/>
  </si>
  <si>
    <t>京子</t>
    <rPh sb="0" eb="2">
      <t>キョウコ</t>
    </rPh>
    <phoneticPr fontId="3"/>
  </si>
  <si>
    <t>ふ２１</t>
  </si>
  <si>
    <t>グリフィンズ</t>
  </si>
  <si>
    <t>栗東市</t>
    <rPh sb="0" eb="2">
      <t>リットウ</t>
    </rPh>
    <rPh sb="2" eb="3">
      <t>シ</t>
    </rPh>
    <phoneticPr fontId="3"/>
  </si>
  <si>
    <t>ぐ０２</t>
  </si>
  <si>
    <t>ぐ０３</t>
  </si>
  <si>
    <t>中西</t>
    <rPh sb="0" eb="2">
      <t>ナカニシ</t>
    </rPh>
    <phoneticPr fontId="3"/>
  </si>
  <si>
    <t>ぐ０４</t>
  </si>
  <si>
    <t>ぐ０５</t>
  </si>
  <si>
    <t>近江八幡市</t>
    <rPh sb="0" eb="2">
      <t>オウミ</t>
    </rPh>
    <rPh sb="2" eb="4">
      <t>ハチマン</t>
    </rPh>
    <rPh sb="4" eb="5">
      <t>シ</t>
    </rPh>
    <phoneticPr fontId="3"/>
  </si>
  <si>
    <t>ぐ０６</t>
  </si>
  <si>
    <t>ぐ０７</t>
  </si>
  <si>
    <t>ぐ０８</t>
  </si>
  <si>
    <t>ぐ０９</t>
  </si>
  <si>
    <t>中山</t>
    <rPh sb="0" eb="2">
      <t>ナカヤマ</t>
    </rPh>
    <phoneticPr fontId="3"/>
  </si>
  <si>
    <t>幸典</t>
    <rPh sb="0" eb="2">
      <t>ユキノリ</t>
    </rPh>
    <phoneticPr fontId="3"/>
  </si>
  <si>
    <t>ぐ１０</t>
  </si>
  <si>
    <t>ぐ１１</t>
  </si>
  <si>
    <t>ぐ１２</t>
  </si>
  <si>
    <t>ぐ１３</t>
  </si>
  <si>
    <t>ぐ１４</t>
  </si>
  <si>
    <t>ぐ１５</t>
  </si>
  <si>
    <t>村上</t>
    <rPh sb="0" eb="2">
      <t>ムラカミ</t>
    </rPh>
    <phoneticPr fontId="3"/>
  </si>
  <si>
    <t>卓</t>
    <rPh sb="0" eb="1">
      <t>タク</t>
    </rPh>
    <phoneticPr fontId="3"/>
  </si>
  <si>
    <t>栗東市</t>
    <rPh sb="0" eb="3">
      <t>リットウシ</t>
    </rPh>
    <phoneticPr fontId="3"/>
  </si>
  <si>
    <t>ぐ１６</t>
  </si>
  <si>
    <t>久保</t>
    <rPh sb="0" eb="2">
      <t>クボ</t>
    </rPh>
    <phoneticPr fontId="3"/>
  </si>
  <si>
    <t>ぐ１７</t>
  </si>
  <si>
    <t>井ノ口</t>
    <rPh sb="0" eb="1">
      <t>イ</t>
    </rPh>
    <rPh sb="2" eb="3">
      <t>グチ</t>
    </rPh>
    <phoneticPr fontId="3"/>
  </si>
  <si>
    <t>幹也</t>
    <rPh sb="0" eb="2">
      <t>ミキヤ</t>
    </rPh>
    <phoneticPr fontId="3"/>
  </si>
  <si>
    <t>ぐ１８</t>
  </si>
  <si>
    <t>ぐ１９</t>
  </si>
  <si>
    <t>漆原</t>
    <rPh sb="0" eb="2">
      <t>ウルシハラ</t>
    </rPh>
    <phoneticPr fontId="3"/>
  </si>
  <si>
    <t>大介</t>
    <rPh sb="0" eb="2">
      <t>ダイスケ</t>
    </rPh>
    <phoneticPr fontId="3"/>
  </si>
  <si>
    <t>ぐ２０</t>
  </si>
  <si>
    <t>ぐ２１</t>
  </si>
  <si>
    <t>ぐ２２</t>
  </si>
  <si>
    <t>西原</t>
    <rPh sb="0" eb="2">
      <t>ニシハラ</t>
    </rPh>
    <phoneticPr fontId="3"/>
  </si>
  <si>
    <t>達也</t>
    <rPh sb="0" eb="2">
      <t>タツヤ</t>
    </rPh>
    <phoneticPr fontId="3"/>
  </si>
  <si>
    <t>京都府</t>
    <rPh sb="0" eb="3">
      <t>キョウトフ</t>
    </rPh>
    <phoneticPr fontId="3"/>
  </si>
  <si>
    <t>ぐ２３</t>
  </si>
  <si>
    <t>ぐ２４</t>
  </si>
  <si>
    <t>藤井</t>
    <rPh sb="0" eb="2">
      <t>フジイ</t>
    </rPh>
    <phoneticPr fontId="3"/>
  </si>
  <si>
    <t>正和</t>
    <rPh sb="0" eb="2">
      <t>マサカズ</t>
    </rPh>
    <phoneticPr fontId="3"/>
  </si>
  <si>
    <t>ぐ２５</t>
  </si>
  <si>
    <t>武藤</t>
    <rPh sb="0" eb="2">
      <t>ムトウ</t>
    </rPh>
    <phoneticPr fontId="3"/>
  </si>
  <si>
    <t>幸宏</t>
    <rPh sb="0" eb="2">
      <t>ユキヒロ</t>
    </rPh>
    <phoneticPr fontId="3"/>
  </si>
  <si>
    <t>ぐ２６</t>
  </si>
  <si>
    <t>小出</t>
    <rPh sb="0" eb="2">
      <t>コイデ</t>
    </rPh>
    <phoneticPr fontId="3"/>
  </si>
  <si>
    <t>周平</t>
    <rPh sb="0" eb="2">
      <t>シュウヘイ</t>
    </rPh>
    <phoneticPr fontId="3"/>
  </si>
  <si>
    <t>ぐ２７</t>
  </si>
  <si>
    <t>中根</t>
    <rPh sb="0" eb="2">
      <t>ナカネ</t>
    </rPh>
    <phoneticPr fontId="3"/>
  </si>
  <si>
    <t>ぐ２８</t>
  </si>
  <si>
    <t>濱田</t>
    <rPh sb="0" eb="2">
      <t>ハマダ</t>
    </rPh>
    <phoneticPr fontId="3"/>
  </si>
  <si>
    <t>ぐ２９</t>
  </si>
  <si>
    <t>ぐ３０</t>
  </si>
  <si>
    <t>田内</t>
    <rPh sb="0" eb="2">
      <t>タウチ</t>
    </rPh>
    <phoneticPr fontId="3"/>
  </si>
  <si>
    <t>ぐ３１</t>
  </si>
  <si>
    <t>福島</t>
    <rPh sb="0" eb="2">
      <t>フクシマ</t>
    </rPh>
    <phoneticPr fontId="3"/>
  </si>
  <si>
    <t>ぐ３２</t>
  </si>
  <si>
    <t>ぐ３３</t>
  </si>
  <si>
    <t>女</t>
    <phoneticPr fontId="3"/>
  </si>
  <si>
    <t>ぐ３４</t>
  </si>
  <si>
    <t>ぐ３５</t>
  </si>
  <si>
    <t>ぐ３６</t>
  </si>
  <si>
    <t>ぐ３７</t>
  </si>
  <si>
    <t>友里</t>
    <rPh sb="0" eb="2">
      <t>ユリ</t>
    </rPh>
    <phoneticPr fontId="3"/>
  </si>
  <si>
    <t>ぐ３８</t>
  </si>
  <si>
    <t>岩崎</t>
    <rPh sb="0" eb="2">
      <t>イワサキ</t>
    </rPh>
    <phoneticPr fontId="3"/>
  </si>
  <si>
    <t>順子</t>
    <rPh sb="0" eb="2">
      <t>ジュンコ</t>
    </rPh>
    <phoneticPr fontId="3"/>
  </si>
  <si>
    <t>ぐ３９</t>
  </si>
  <si>
    <t>和田</t>
    <rPh sb="0" eb="2">
      <t>ワダ</t>
    </rPh>
    <phoneticPr fontId="3"/>
  </si>
  <si>
    <t>桃子</t>
    <rPh sb="0" eb="2">
      <t>モモコ</t>
    </rPh>
    <phoneticPr fontId="3"/>
  </si>
  <si>
    <t>ぐ４０</t>
  </si>
  <si>
    <t>藤岡</t>
    <rPh sb="0" eb="2">
      <t>フジオカ</t>
    </rPh>
    <phoneticPr fontId="3"/>
  </si>
  <si>
    <t>美智子</t>
    <rPh sb="0" eb="3">
      <t>ミチコ</t>
    </rPh>
    <phoneticPr fontId="3"/>
  </si>
  <si>
    <t>ぐ４１</t>
  </si>
  <si>
    <t>吉村</t>
    <rPh sb="0" eb="2">
      <t>ヨシムラ</t>
    </rPh>
    <phoneticPr fontId="3"/>
  </si>
  <si>
    <t>ぐ４２</t>
  </si>
  <si>
    <t>晴香</t>
    <rPh sb="0" eb="2">
      <t>ハルカ</t>
    </rPh>
    <phoneticPr fontId="3"/>
  </si>
  <si>
    <t>ぐ４３</t>
  </si>
  <si>
    <t>ぐ４４</t>
  </si>
  <si>
    <t>ぐ４５</t>
  </si>
  <si>
    <t>高田</t>
    <rPh sb="0" eb="2">
      <t>タカダ</t>
    </rPh>
    <phoneticPr fontId="3"/>
  </si>
  <si>
    <t>ぐ４６</t>
  </si>
  <si>
    <t>今井</t>
    <rPh sb="0" eb="2">
      <t>イマイ</t>
    </rPh>
    <phoneticPr fontId="3"/>
  </si>
  <si>
    <t>ぐ４７</t>
  </si>
  <si>
    <t>深尾</t>
    <rPh sb="0" eb="2">
      <t>フカオ</t>
    </rPh>
    <phoneticPr fontId="3"/>
  </si>
  <si>
    <t>純子</t>
    <rPh sb="0" eb="2">
      <t>ジュンコ</t>
    </rPh>
    <phoneticPr fontId="3"/>
  </si>
  <si>
    <t>ぐ４８</t>
  </si>
  <si>
    <t>山本</t>
    <rPh sb="0" eb="2">
      <t>ヤマモト</t>
    </rPh>
    <phoneticPr fontId="3"/>
  </si>
  <si>
    <t>山口</t>
    <rPh sb="0" eb="2">
      <t>ヤマグチ</t>
    </rPh>
    <phoneticPr fontId="3"/>
  </si>
  <si>
    <t>千恵</t>
    <rPh sb="0" eb="2">
      <t>チエ</t>
    </rPh>
    <phoneticPr fontId="3"/>
  </si>
  <si>
    <t>川並和之</t>
  </si>
  <si>
    <t>kawanami0930@yahoo.co.jp</t>
  </si>
  <si>
    <t>法人会員</t>
  </si>
  <si>
    <t>Ｋテニスカレッジ</t>
  </si>
  <si>
    <t>Kテニス</t>
  </si>
  <si>
    <t>け０１</t>
  </si>
  <si>
    <t>稲岡</t>
  </si>
  <si>
    <t>和紀</t>
  </si>
  <si>
    <t>東近江市</t>
  </si>
  <si>
    <t>け０２</t>
    <phoneticPr fontId="3"/>
  </si>
  <si>
    <t>長浜市</t>
  </si>
  <si>
    <t>け０３</t>
  </si>
  <si>
    <t>け０４</t>
  </si>
  <si>
    <t>川上</t>
  </si>
  <si>
    <t>政治</t>
  </si>
  <si>
    <t>け０５</t>
  </si>
  <si>
    <t>上村</t>
  </si>
  <si>
    <t>Jr</t>
  </si>
  <si>
    <t>彦根市</t>
  </si>
  <si>
    <t>け０６</t>
  </si>
  <si>
    <t>　武</t>
  </si>
  <si>
    <t>け０７</t>
  </si>
  <si>
    <t>悠作</t>
  </si>
  <si>
    <t>け０８</t>
  </si>
  <si>
    <t>川並</t>
  </si>
  <si>
    <t>和之</t>
  </si>
  <si>
    <t>け０９</t>
  </si>
  <si>
    <t>木村</t>
  </si>
  <si>
    <t>け１０</t>
  </si>
  <si>
    <t>善和</t>
  </si>
  <si>
    <t>犬上郡</t>
  </si>
  <si>
    <t>け１１</t>
  </si>
  <si>
    <t>　治</t>
  </si>
  <si>
    <t>日野町</t>
  </si>
  <si>
    <t>け１２</t>
  </si>
  <si>
    <t>け１３</t>
  </si>
  <si>
    <t>坪田</t>
  </si>
  <si>
    <t>真嘉</t>
  </si>
  <si>
    <t>け１４</t>
  </si>
  <si>
    <t>永里</t>
  </si>
  <si>
    <t>裕次</t>
  </si>
  <si>
    <t>三重県</t>
  </si>
  <si>
    <t>け１５</t>
  </si>
  <si>
    <t>和教</t>
  </si>
  <si>
    <t>け１６</t>
  </si>
  <si>
    <t>近江八幡市</t>
  </si>
  <si>
    <t>け１７</t>
  </si>
  <si>
    <t>山口</t>
  </si>
  <si>
    <t>直彦</t>
  </si>
  <si>
    <t>け１８</t>
  </si>
  <si>
    <t>真彦</t>
  </si>
  <si>
    <t>け１９</t>
  </si>
  <si>
    <t>け２０</t>
  </si>
  <si>
    <t>け２１</t>
  </si>
  <si>
    <t>池尻</t>
  </si>
  <si>
    <t>陽香</t>
  </si>
  <si>
    <t>け２３</t>
  </si>
  <si>
    <t>姫欧</t>
  </si>
  <si>
    <t>け２４</t>
  </si>
  <si>
    <t>け２５</t>
  </si>
  <si>
    <t>梶木</t>
  </si>
  <si>
    <t>和子</t>
  </si>
  <si>
    <t>け２７</t>
  </si>
  <si>
    <t>け２８</t>
  </si>
  <si>
    <t>和枝</t>
  </si>
  <si>
    <t>け３０</t>
  </si>
  <si>
    <t>永松</t>
  </si>
  <si>
    <t>貴子</t>
  </si>
  <si>
    <t>け３１</t>
  </si>
  <si>
    <t>福永</t>
  </si>
  <si>
    <t>裕美</t>
  </si>
  <si>
    <t>け３３</t>
  </si>
  <si>
    <t>美由希</t>
  </si>
  <si>
    <t>け３４</t>
  </si>
  <si>
    <t>藤本</t>
    <rPh sb="0" eb="2">
      <t>フジモト</t>
    </rPh>
    <phoneticPr fontId="3"/>
  </si>
  <si>
    <t>雅之</t>
    <rPh sb="0" eb="2">
      <t>マサユキ</t>
    </rPh>
    <phoneticPr fontId="3"/>
  </si>
  <si>
    <t>福永</t>
    <phoneticPr fontId="3"/>
  </si>
  <si>
    <t>一典</t>
    <rPh sb="0" eb="2">
      <t>カズノリ</t>
    </rPh>
    <phoneticPr fontId="3"/>
  </si>
  <si>
    <t>畑</t>
    <rPh sb="0" eb="1">
      <t>ハタ</t>
    </rPh>
    <phoneticPr fontId="3"/>
  </si>
  <si>
    <t>　彰</t>
    <rPh sb="1" eb="2">
      <t>アキラ</t>
    </rPh>
    <phoneticPr fontId="3"/>
  </si>
  <si>
    <t>西和田</t>
    <rPh sb="0" eb="1">
      <t>ニシ</t>
    </rPh>
    <rPh sb="1" eb="3">
      <t>ワダ</t>
    </rPh>
    <phoneticPr fontId="3"/>
  </si>
  <si>
    <t>朝日</t>
    <rPh sb="0" eb="2">
      <t>アサヒ</t>
    </rPh>
    <phoneticPr fontId="3"/>
  </si>
  <si>
    <t>尚紀</t>
    <rPh sb="0" eb="1">
      <t>ナオ</t>
    </rPh>
    <rPh sb="1" eb="2">
      <t>キ</t>
    </rPh>
    <phoneticPr fontId="3"/>
  </si>
  <si>
    <t>三重県</t>
    <phoneticPr fontId="3"/>
  </si>
  <si>
    <t>智美</t>
    <rPh sb="0" eb="2">
      <t>トモミ</t>
    </rPh>
    <phoneticPr fontId="3"/>
  </si>
  <si>
    <t>梅田</t>
    <rPh sb="0" eb="2">
      <t>ウメダ</t>
    </rPh>
    <phoneticPr fontId="3"/>
  </si>
  <si>
    <t>山口</t>
    <phoneticPr fontId="3"/>
  </si>
  <si>
    <t>小百合</t>
    <rPh sb="0" eb="3">
      <t>サユリ</t>
    </rPh>
    <phoneticPr fontId="3"/>
  </si>
  <si>
    <t>小澤</t>
    <rPh sb="0" eb="2">
      <t>コザワ</t>
    </rPh>
    <phoneticPr fontId="3"/>
  </si>
  <si>
    <t>藤信</t>
    <rPh sb="0" eb="2">
      <t>フジノブ</t>
    </rPh>
    <phoneticPr fontId="3"/>
  </si>
  <si>
    <t>疋田</t>
    <rPh sb="0" eb="2">
      <t>ヒキダ</t>
    </rPh>
    <phoneticPr fontId="3"/>
  </si>
  <si>
    <t>之宏</t>
    <rPh sb="0" eb="1">
      <t>コレ</t>
    </rPh>
    <rPh sb="1" eb="2">
      <t>ヒロシ</t>
    </rPh>
    <phoneticPr fontId="3"/>
  </si>
  <si>
    <t>東近江市</t>
    <phoneticPr fontId="3"/>
  </si>
  <si>
    <t>村田ＴＣ</t>
  </si>
  <si>
    <t>む０３</t>
  </si>
  <si>
    <t>岡川</t>
  </si>
  <si>
    <t>謙二</t>
  </si>
  <si>
    <t>む０４</t>
  </si>
  <si>
    <t>む０５</t>
  </si>
  <si>
    <t>む０６</t>
  </si>
  <si>
    <t>杉山</t>
  </si>
  <si>
    <t>邦夫</t>
  </si>
  <si>
    <t>む０７</t>
  </si>
  <si>
    <t>む０８</t>
  </si>
  <si>
    <t>英二</t>
  </si>
  <si>
    <t>む０９</t>
  </si>
  <si>
    <t>泉谷</t>
  </si>
  <si>
    <t>純也</t>
  </si>
  <si>
    <t>む１０</t>
  </si>
  <si>
    <t>隆昭</t>
  </si>
  <si>
    <t>む１１</t>
  </si>
  <si>
    <t>む１２</t>
  </si>
  <si>
    <t>む１３</t>
  </si>
  <si>
    <t>む１４</t>
  </si>
  <si>
    <t>森永</t>
  </si>
  <si>
    <t>洋介</t>
  </si>
  <si>
    <t>む１５</t>
  </si>
  <si>
    <t>む１６</t>
  </si>
  <si>
    <t>辰巳</t>
  </si>
  <si>
    <t>悟朗</t>
  </si>
  <si>
    <t>む１７</t>
  </si>
  <si>
    <t>む１８</t>
  </si>
  <si>
    <t>む１９</t>
  </si>
  <si>
    <t>む２０</t>
  </si>
  <si>
    <t>む２１</t>
  </si>
  <si>
    <t>む２２</t>
  </si>
  <si>
    <t>む２３</t>
  </si>
  <si>
    <t>堀田</t>
  </si>
  <si>
    <t>明子</t>
  </si>
  <si>
    <t>む２４</t>
  </si>
  <si>
    <t>大脇</t>
  </si>
  <si>
    <t>和世</t>
  </si>
  <si>
    <t>愛知郡</t>
  </si>
  <si>
    <t>庸子</t>
  </si>
  <si>
    <t>村田</t>
  </si>
  <si>
    <t>西村</t>
  </si>
  <si>
    <t>彩子</t>
  </si>
  <si>
    <t>村川</t>
  </si>
  <si>
    <t>国太郎</t>
  </si>
  <si>
    <t>プラチナ</t>
    <phoneticPr fontId="3"/>
  </si>
  <si>
    <t>湖東プラチナ</t>
    <rPh sb="0" eb="2">
      <t>コトウ</t>
    </rPh>
    <phoneticPr fontId="3"/>
  </si>
  <si>
    <t xml:space="preserve"> </t>
    <phoneticPr fontId="3"/>
  </si>
  <si>
    <t>洋治</t>
    <rPh sb="0" eb="2">
      <t>ヨウジ</t>
    </rPh>
    <phoneticPr fontId="3"/>
  </si>
  <si>
    <t>羽田</t>
    <rPh sb="0" eb="2">
      <t>ハネダ</t>
    </rPh>
    <phoneticPr fontId="3"/>
  </si>
  <si>
    <t>昌彦</t>
    <rPh sb="0" eb="2">
      <t>マサヒコ</t>
    </rPh>
    <phoneticPr fontId="3"/>
  </si>
  <si>
    <t>安田</t>
    <rPh sb="0" eb="2">
      <t>ヤスダ</t>
    </rPh>
    <phoneticPr fontId="3"/>
  </si>
  <si>
    <t>和彦</t>
    <rPh sb="0" eb="2">
      <t>カズヒコ</t>
    </rPh>
    <phoneticPr fontId="3"/>
  </si>
  <si>
    <t>吉田</t>
    <rPh sb="0" eb="2">
      <t>ヨシダ</t>
    </rPh>
    <phoneticPr fontId="3"/>
  </si>
  <si>
    <t>谷口</t>
    <rPh sb="0" eb="2">
      <t>タニグチ</t>
    </rPh>
    <phoneticPr fontId="3"/>
  </si>
  <si>
    <t>一男</t>
    <rPh sb="0" eb="2">
      <t>カズオ</t>
    </rPh>
    <phoneticPr fontId="3"/>
  </si>
  <si>
    <t>小柳</t>
    <rPh sb="0" eb="2">
      <t>コヤナギ</t>
    </rPh>
    <phoneticPr fontId="3"/>
  </si>
  <si>
    <t>寛明</t>
    <rPh sb="0" eb="2">
      <t>ヒロアキ</t>
    </rPh>
    <phoneticPr fontId="3"/>
  </si>
  <si>
    <t>蒲生郡</t>
    <rPh sb="0" eb="3">
      <t>ガモウグン</t>
    </rPh>
    <phoneticPr fontId="3"/>
  </si>
  <si>
    <t>平野</t>
    <rPh sb="0" eb="2">
      <t>ヒラノ</t>
    </rPh>
    <phoneticPr fontId="3"/>
  </si>
  <si>
    <t>野洲市</t>
    <rPh sb="0" eb="3">
      <t>ヤスシ</t>
    </rPh>
    <phoneticPr fontId="3"/>
  </si>
  <si>
    <t>堀川</t>
    <rPh sb="0" eb="2">
      <t>ホリカワ</t>
    </rPh>
    <phoneticPr fontId="3"/>
  </si>
  <si>
    <t>犬上郡</t>
    <rPh sb="0" eb="3">
      <t>イヌカミグン</t>
    </rPh>
    <phoneticPr fontId="3"/>
  </si>
  <si>
    <t>岡本</t>
    <rPh sb="0" eb="2">
      <t>オカモト</t>
    </rPh>
    <phoneticPr fontId="3"/>
  </si>
  <si>
    <t>清水</t>
    <phoneticPr fontId="3"/>
  </si>
  <si>
    <t>永友</t>
    <rPh sb="0" eb="2">
      <t>ナガトモ</t>
    </rPh>
    <phoneticPr fontId="3"/>
  </si>
  <si>
    <t>姫井</t>
  </si>
  <si>
    <t>亜利沙</t>
  </si>
  <si>
    <t>竜平</t>
  </si>
  <si>
    <t>寺元</t>
  </si>
  <si>
    <t>野村</t>
  </si>
  <si>
    <t>良平</t>
  </si>
  <si>
    <t>智彦</t>
    <rPh sb="0" eb="2">
      <t>トモヒコ</t>
    </rPh>
    <phoneticPr fontId="3"/>
  </si>
  <si>
    <t>大垣市</t>
    <rPh sb="0" eb="3">
      <t>オオガキシ</t>
    </rPh>
    <phoneticPr fontId="3"/>
  </si>
  <si>
    <t>知里</t>
  </si>
  <si>
    <t>うさかめ</t>
  </si>
  <si>
    <t>うさぎとかめの集い</t>
  </si>
  <si>
    <t>うさぎとかめの集い</t>
    <rPh sb="7" eb="8">
      <t>ツド</t>
    </rPh>
    <phoneticPr fontId="3"/>
  </si>
  <si>
    <t>石岡</t>
    <rPh sb="0" eb="2">
      <t>イシオカ</t>
    </rPh>
    <phoneticPr fontId="3"/>
  </si>
  <si>
    <t>良典</t>
    <rPh sb="0" eb="2">
      <t>ヨシノリ</t>
    </rPh>
    <phoneticPr fontId="3"/>
  </si>
  <si>
    <t>う０３</t>
  </si>
  <si>
    <t>小倉</t>
    <rPh sb="0" eb="2">
      <t>オグラ</t>
    </rPh>
    <phoneticPr fontId="3"/>
  </si>
  <si>
    <t>俊郎</t>
    <rPh sb="0" eb="1">
      <t>トシ</t>
    </rPh>
    <rPh sb="1" eb="2">
      <t>ロウ</t>
    </rPh>
    <phoneticPr fontId="3"/>
  </si>
  <si>
    <t>う０４</t>
  </si>
  <si>
    <t>片岡</t>
    <rPh sb="0" eb="2">
      <t>カタオカ</t>
    </rPh>
    <phoneticPr fontId="3"/>
  </si>
  <si>
    <t>一寿</t>
    <rPh sb="0" eb="2">
      <t>カズトシ</t>
    </rPh>
    <phoneticPr fontId="3"/>
  </si>
  <si>
    <t>う０５</t>
  </si>
  <si>
    <t>竜王町</t>
    <rPh sb="0" eb="2">
      <t>リュウオウ</t>
    </rPh>
    <rPh sb="2" eb="3">
      <t>チョウ</t>
    </rPh>
    <phoneticPr fontId="3"/>
  </si>
  <si>
    <t>う０６</t>
  </si>
  <si>
    <t>う０７</t>
  </si>
  <si>
    <t>う０８</t>
  </si>
  <si>
    <t>う０９</t>
  </si>
  <si>
    <t>岐阜市</t>
    <rPh sb="0" eb="3">
      <t>ギフシ</t>
    </rPh>
    <phoneticPr fontId="3"/>
  </si>
  <si>
    <t>う１０</t>
  </si>
  <si>
    <t>北野</t>
    <rPh sb="0" eb="2">
      <t>キタノ</t>
    </rPh>
    <phoneticPr fontId="3"/>
  </si>
  <si>
    <t>う１１</t>
  </si>
  <si>
    <t>う１２</t>
  </si>
  <si>
    <t>う１３</t>
  </si>
  <si>
    <t>久保田</t>
    <rPh sb="0" eb="3">
      <t>クボタ</t>
    </rPh>
    <phoneticPr fontId="3"/>
  </si>
  <si>
    <t>勉</t>
    <rPh sb="0" eb="1">
      <t>ツトム</t>
    </rPh>
    <phoneticPr fontId="3"/>
  </si>
  <si>
    <t>甲賀市</t>
    <rPh sb="0" eb="3">
      <t>コウカシ</t>
    </rPh>
    <phoneticPr fontId="3"/>
  </si>
  <si>
    <t>う１４</t>
  </si>
  <si>
    <t>う１５</t>
  </si>
  <si>
    <t>和也</t>
    <rPh sb="0" eb="2">
      <t>カズヤ</t>
    </rPh>
    <phoneticPr fontId="3"/>
  </si>
  <si>
    <t>う１６</t>
  </si>
  <si>
    <t>竹田</t>
    <rPh sb="0" eb="2">
      <t>タケダ</t>
    </rPh>
    <phoneticPr fontId="3"/>
  </si>
  <si>
    <t>圭佑</t>
    <rPh sb="0" eb="2">
      <t>ケイスケ</t>
    </rPh>
    <phoneticPr fontId="3"/>
  </si>
  <si>
    <t>う１７</t>
  </si>
  <si>
    <t>う１８</t>
  </si>
  <si>
    <t>中田</t>
    <rPh sb="0" eb="2">
      <t>ナカタ</t>
    </rPh>
    <phoneticPr fontId="3"/>
  </si>
  <si>
    <t>富憲</t>
    <rPh sb="0" eb="1">
      <t>フ</t>
    </rPh>
    <rPh sb="1" eb="2">
      <t>ケン</t>
    </rPh>
    <phoneticPr fontId="3"/>
  </si>
  <si>
    <t>う１９</t>
  </si>
  <si>
    <t>う２０</t>
  </si>
  <si>
    <t>深田</t>
    <rPh sb="0" eb="2">
      <t>フカダ</t>
    </rPh>
    <phoneticPr fontId="3"/>
  </si>
  <si>
    <t>健太郎</t>
    <rPh sb="0" eb="3">
      <t>ケンタロウ</t>
    </rPh>
    <phoneticPr fontId="3"/>
  </si>
  <si>
    <t>う２１</t>
  </si>
  <si>
    <t>う２２</t>
  </si>
  <si>
    <t>う２３</t>
  </si>
  <si>
    <t>健一</t>
    <rPh sb="0" eb="2">
      <t>ケンイチ</t>
    </rPh>
    <phoneticPr fontId="3"/>
  </si>
  <si>
    <t>う２４</t>
  </si>
  <si>
    <t>昌紀</t>
    <rPh sb="0" eb="2">
      <t>マサノリ</t>
    </rPh>
    <phoneticPr fontId="3"/>
  </si>
  <si>
    <t>う２５</t>
  </si>
  <si>
    <t>浩之</t>
    <rPh sb="0" eb="2">
      <t>ヒロユキ</t>
    </rPh>
    <phoneticPr fontId="3"/>
  </si>
  <si>
    <t>う２６</t>
  </si>
  <si>
    <t>う２７</t>
  </si>
  <si>
    <t>う２８</t>
  </si>
  <si>
    <t>う２９</t>
  </si>
  <si>
    <t>高瀬</t>
  </si>
  <si>
    <t>眞志</t>
  </si>
  <si>
    <t>う３０</t>
  </si>
  <si>
    <t>う３１</t>
  </si>
  <si>
    <t>洋平</t>
    <rPh sb="0" eb="2">
      <t>ヨウヘイ</t>
    </rPh>
    <phoneticPr fontId="3"/>
  </si>
  <si>
    <t>う３２</t>
  </si>
  <si>
    <t>竹下</t>
  </si>
  <si>
    <t>英伸</t>
  </si>
  <si>
    <t>う３３</t>
  </si>
  <si>
    <t>恭平</t>
    <rPh sb="0" eb="2">
      <t>キョウヘイ</t>
    </rPh>
    <phoneticPr fontId="3"/>
  </si>
  <si>
    <t>う３４</t>
  </si>
  <si>
    <t>田中</t>
    <phoneticPr fontId="3"/>
  </si>
  <si>
    <t>う３５</t>
  </si>
  <si>
    <t>う３６</t>
  </si>
  <si>
    <t>う３７</t>
  </si>
  <si>
    <t>う３８</t>
  </si>
  <si>
    <t>う３９</t>
  </si>
  <si>
    <t>植垣</t>
    <rPh sb="0" eb="2">
      <t>ウエガキ</t>
    </rPh>
    <phoneticPr fontId="3"/>
  </si>
  <si>
    <t>貴美子</t>
    <rPh sb="0" eb="3">
      <t>キミコ</t>
    </rPh>
    <phoneticPr fontId="3"/>
  </si>
  <si>
    <t>う４０</t>
  </si>
  <si>
    <t>う４１</t>
  </si>
  <si>
    <t>う４２</t>
  </si>
  <si>
    <t>う４３</t>
  </si>
  <si>
    <t>佳子</t>
    <rPh sb="0" eb="2">
      <t>ヨシコ</t>
    </rPh>
    <phoneticPr fontId="3"/>
  </si>
  <si>
    <t>う４４</t>
  </si>
  <si>
    <t>西崎</t>
    <rPh sb="0" eb="2">
      <t>ニシザキ</t>
    </rPh>
    <phoneticPr fontId="3"/>
  </si>
  <si>
    <t>友香</t>
    <rPh sb="0" eb="2">
      <t>ユカ</t>
    </rPh>
    <phoneticPr fontId="3"/>
  </si>
  <si>
    <t>う４５</t>
  </si>
  <si>
    <t>う４６</t>
  </si>
  <si>
    <t>光代</t>
    <rPh sb="0" eb="2">
      <t>ミツヨ</t>
    </rPh>
    <phoneticPr fontId="3"/>
  </si>
  <si>
    <t>こ０１</t>
    <phoneticPr fontId="3"/>
  </si>
  <si>
    <t>安達</t>
    <rPh sb="0" eb="2">
      <t>アダチ</t>
    </rPh>
    <phoneticPr fontId="3"/>
  </si>
  <si>
    <t>隆一</t>
    <rPh sb="0" eb="2">
      <t>リュウイチ</t>
    </rPh>
    <phoneticPr fontId="3"/>
  </si>
  <si>
    <t>個人登録</t>
    <rPh sb="0" eb="4">
      <t>コジントウロク</t>
    </rPh>
    <phoneticPr fontId="3"/>
  </si>
  <si>
    <t>寺村</t>
    <rPh sb="0" eb="2">
      <t>テラムラ</t>
    </rPh>
    <phoneticPr fontId="3"/>
  </si>
  <si>
    <t>浩一</t>
    <rPh sb="0" eb="2">
      <t>コウイチ</t>
    </rPh>
    <phoneticPr fontId="3"/>
  </si>
  <si>
    <t>愛知郡</t>
    <phoneticPr fontId="3"/>
  </si>
  <si>
    <t>こ０３</t>
  </si>
  <si>
    <t>征矢</t>
    <rPh sb="0" eb="2">
      <t>ソヤ</t>
    </rPh>
    <phoneticPr fontId="3"/>
  </si>
  <si>
    <t>こ０４</t>
  </si>
  <si>
    <t>東近江市　市民率</t>
  </si>
  <si>
    <t>090-2044-6835</t>
    <phoneticPr fontId="3"/>
  </si>
  <si>
    <t>goodwidea8887yo@gmail.com</t>
    <phoneticPr fontId="3"/>
  </si>
  <si>
    <t>①各協会登録クラブ代表者が申込書に記入し、ドロー会議にエント</t>
    <rPh sb="1" eb="2">
      <t>カク</t>
    </rPh>
    <rPh sb="2" eb="4">
      <t>キョウカイ</t>
    </rPh>
    <rPh sb="4" eb="6">
      <t>トウロク</t>
    </rPh>
    <rPh sb="9" eb="12">
      <t>ダイヒョウシャ</t>
    </rPh>
    <rPh sb="13" eb="16">
      <t>モウシコミショ</t>
    </rPh>
    <rPh sb="17" eb="19">
      <t>キニュウ</t>
    </rPh>
    <rPh sb="24" eb="26">
      <t>カイギ</t>
    </rPh>
    <phoneticPr fontId="3"/>
  </si>
  <si>
    <t>[振込先]</t>
    <rPh sb="1" eb="2">
      <t>フ</t>
    </rPh>
    <rPh sb="2" eb="3">
      <t>コ</t>
    </rPh>
    <rPh sb="3" eb="4">
      <t>サキ</t>
    </rPh>
    <phoneticPr fontId="3"/>
  </si>
  <si>
    <t>ゆうちょ銀行</t>
    <rPh sb="4" eb="6">
      <t>ギンコウ</t>
    </rPh>
    <phoneticPr fontId="3"/>
  </si>
  <si>
    <t>記号番号　１４６７０-１９６５５５０１</t>
    <rPh sb="0" eb="2">
      <t>キゴウ</t>
    </rPh>
    <rPh sb="2" eb="4">
      <t>バンゴウ</t>
    </rPh>
    <phoneticPr fontId="3"/>
  </si>
  <si>
    <t>オチアイヨシヒロ</t>
    <phoneticPr fontId="3"/>
  </si>
  <si>
    <t>②一般の方、個人登録の方は申込書に記入の上、下記の宛先メールで申込した　</t>
    <rPh sb="13" eb="14">
      <t>モウ</t>
    </rPh>
    <rPh sb="14" eb="15">
      <t>コ</t>
    </rPh>
    <rPh sb="15" eb="16">
      <t>ショ</t>
    </rPh>
    <rPh sb="17" eb="19">
      <t>キニュウ</t>
    </rPh>
    <rPh sb="20" eb="21">
      <t>ウエ</t>
    </rPh>
    <rPh sb="22" eb="24">
      <t>カキ</t>
    </rPh>
    <rPh sb="25" eb="27">
      <t>アテサキ</t>
    </rPh>
    <rPh sb="31" eb="32">
      <t>モウ</t>
    </rPh>
    <rPh sb="32" eb="33">
      <t>コ</t>
    </rPh>
    <phoneticPr fontId="3"/>
  </si>
  <si>
    <t>後に参加料を振込み下さい。</t>
    <rPh sb="0" eb="1">
      <t>アト</t>
    </rPh>
    <rPh sb="2" eb="4">
      <t>サンカ</t>
    </rPh>
    <rPh sb="4" eb="5">
      <t>リョウ</t>
    </rPh>
    <rPh sb="6" eb="7">
      <t>フ</t>
    </rPh>
    <rPh sb="7" eb="8">
      <t>コ</t>
    </rPh>
    <rPh sb="9" eb="10">
      <t>クダ</t>
    </rPh>
    <phoneticPr fontId="3"/>
  </si>
  <si>
    <t>試合球は、ダンロップフォート。試合審判はセルフジャッジ。</t>
    <rPh sb="0" eb="2">
      <t>シアイ</t>
    </rPh>
    <rPh sb="2" eb="3">
      <t>キュウ</t>
    </rPh>
    <rPh sb="15" eb="17">
      <t>シアイ</t>
    </rPh>
    <rPh sb="17" eb="19">
      <t>シンパン</t>
    </rPh>
    <phoneticPr fontId="3"/>
  </si>
  <si>
    <t>新型コロナウイルス拡大状況により急遽開催を中止する場合あり。</t>
    <rPh sb="0" eb="2">
      <t>シンガタ</t>
    </rPh>
    <rPh sb="9" eb="11">
      <t>カクダイ</t>
    </rPh>
    <rPh sb="11" eb="13">
      <t>ジョウキョウ</t>
    </rPh>
    <rPh sb="16" eb="18">
      <t>キュウキョ</t>
    </rPh>
    <rPh sb="18" eb="20">
      <t>カイサイ</t>
    </rPh>
    <rPh sb="21" eb="23">
      <t>チュウシ</t>
    </rPh>
    <rPh sb="25" eb="27">
      <t>バアイ</t>
    </rPh>
    <phoneticPr fontId="3"/>
  </si>
  <si>
    <t>亨</t>
    <rPh sb="0" eb="1">
      <t>トオル</t>
    </rPh>
    <phoneticPr fontId="3"/>
  </si>
  <si>
    <t>小路</t>
    <rPh sb="0" eb="2">
      <t>ショウジ</t>
    </rPh>
    <phoneticPr fontId="3"/>
  </si>
  <si>
    <t>貴</t>
    <rPh sb="0" eb="1">
      <t>タカシ</t>
    </rPh>
    <phoneticPr fontId="3"/>
  </si>
  <si>
    <t>崇</t>
    <rPh sb="0" eb="1">
      <t>タカシ</t>
    </rPh>
    <phoneticPr fontId="3"/>
  </si>
  <si>
    <t>大林</t>
    <rPh sb="0" eb="2">
      <t>オオバヤシ</t>
    </rPh>
    <phoneticPr fontId="3"/>
  </si>
  <si>
    <t>弘典</t>
    <rPh sb="0" eb="2">
      <t>ヒロノリ</t>
    </rPh>
    <phoneticPr fontId="3"/>
  </si>
  <si>
    <t>徹</t>
    <rPh sb="0" eb="1">
      <t>トオル</t>
    </rPh>
    <phoneticPr fontId="3"/>
  </si>
  <si>
    <t xml:space="preserve">傳樹 </t>
  </si>
  <si>
    <t>寛司</t>
    <rPh sb="0" eb="2">
      <t>ヒロシ</t>
    </rPh>
    <phoneticPr fontId="3"/>
  </si>
  <si>
    <t>あ２１</t>
    <phoneticPr fontId="3"/>
  </si>
  <si>
    <t>鹿取</t>
    <rPh sb="0" eb="2">
      <t>カトリ</t>
    </rPh>
    <phoneticPr fontId="3"/>
  </si>
  <si>
    <t>あつみ</t>
    <phoneticPr fontId="3"/>
  </si>
  <si>
    <t>あ２２</t>
    <phoneticPr fontId="3"/>
  </si>
  <si>
    <t>憲生</t>
    <rPh sb="0" eb="2">
      <t>ノリオ</t>
    </rPh>
    <phoneticPr fontId="3"/>
  </si>
  <si>
    <t>代表　上津慶和</t>
    <rPh sb="0" eb="2">
      <t>ダイヒョウ</t>
    </rPh>
    <rPh sb="3" eb="4">
      <t>ウワ</t>
    </rPh>
    <rPh sb="4" eb="5">
      <t>ツ</t>
    </rPh>
    <rPh sb="5" eb="7">
      <t>ヨシカズ</t>
    </rPh>
    <phoneticPr fontId="3"/>
  </si>
  <si>
    <t>smile.yu5052@gmail.com</t>
    <phoneticPr fontId="3"/>
  </si>
  <si>
    <t>アンヴァース</t>
    <phoneticPr fontId="3"/>
  </si>
  <si>
    <t>あん０１</t>
    <phoneticPr fontId="3"/>
  </si>
  <si>
    <t>あん０２</t>
    <phoneticPr fontId="3"/>
  </si>
  <si>
    <t>あん０３</t>
  </si>
  <si>
    <t>あん０４</t>
  </si>
  <si>
    <t>片桐</t>
    <rPh sb="0" eb="2">
      <t>カタギリ</t>
    </rPh>
    <phoneticPr fontId="3"/>
  </si>
  <si>
    <t>美里</t>
    <rPh sb="0" eb="2">
      <t>ミサト</t>
    </rPh>
    <phoneticPr fontId="3"/>
  </si>
  <si>
    <t>あん０５</t>
  </si>
  <si>
    <t>末木</t>
  </si>
  <si>
    <t>久美子</t>
  </si>
  <si>
    <t>垂井町</t>
  </si>
  <si>
    <t>あん０６</t>
  </si>
  <si>
    <t>西野</t>
    <rPh sb="0" eb="2">
      <t>ニシノ</t>
    </rPh>
    <phoneticPr fontId="3"/>
  </si>
  <si>
    <t>美恵</t>
    <rPh sb="0" eb="2">
      <t>ミエ</t>
    </rPh>
    <phoneticPr fontId="3"/>
  </si>
  <si>
    <t>あん０７</t>
  </si>
  <si>
    <t>津曲</t>
    <rPh sb="0" eb="2">
      <t>ツマガリ</t>
    </rPh>
    <phoneticPr fontId="3"/>
  </si>
  <si>
    <t>崇志</t>
    <rPh sb="0" eb="2">
      <t>タカシ</t>
    </rPh>
    <phoneticPr fontId="3"/>
  </si>
  <si>
    <t>湖南市</t>
    <rPh sb="0" eb="2">
      <t>コナン</t>
    </rPh>
    <rPh sb="2" eb="3">
      <t>シ</t>
    </rPh>
    <phoneticPr fontId="3"/>
  </si>
  <si>
    <t>あん０８</t>
  </si>
  <si>
    <t>越智</t>
    <rPh sb="0" eb="2">
      <t>オチ</t>
    </rPh>
    <phoneticPr fontId="3"/>
  </si>
  <si>
    <t>友基</t>
    <rPh sb="0" eb="2">
      <t>トモキ</t>
    </rPh>
    <phoneticPr fontId="3"/>
  </si>
  <si>
    <t>あん０９</t>
  </si>
  <si>
    <t>辻本</t>
    <rPh sb="0" eb="2">
      <t>ツジモト</t>
    </rPh>
    <phoneticPr fontId="3"/>
  </si>
  <si>
    <t>将士</t>
    <rPh sb="0" eb="2">
      <t>マサシ</t>
    </rPh>
    <phoneticPr fontId="3"/>
  </si>
  <si>
    <t>あん１０</t>
  </si>
  <si>
    <t>原</t>
    <rPh sb="0" eb="1">
      <t>ハラ</t>
    </rPh>
    <phoneticPr fontId="3"/>
  </si>
  <si>
    <t>智則</t>
    <rPh sb="0" eb="2">
      <t>トモノリ</t>
    </rPh>
    <phoneticPr fontId="3"/>
  </si>
  <si>
    <t>あん１１</t>
  </si>
  <si>
    <t>石倉</t>
    <rPh sb="0" eb="2">
      <t>イシクラ</t>
    </rPh>
    <phoneticPr fontId="3"/>
  </si>
  <si>
    <t>翔太</t>
    <rPh sb="0" eb="2">
      <t>ショウタ</t>
    </rPh>
    <phoneticPr fontId="3"/>
  </si>
  <si>
    <t>あん１２</t>
  </si>
  <si>
    <t>ピーター</t>
    <phoneticPr fontId="3"/>
  </si>
  <si>
    <t>リーダー</t>
    <phoneticPr fontId="3"/>
  </si>
  <si>
    <t>あん１３</t>
  </si>
  <si>
    <t>鍋内</t>
    <rPh sb="0" eb="2">
      <t>ナベウチ</t>
    </rPh>
    <phoneticPr fontId="3"/>
  </si>
  <si>
    <t>雄樹</t>
    <rPh sb="0" eb="2">
      <t>ユウキ</t>
    </rPh>
    <phoneticPr fontId="3"/>
  </si>
  <si>
    <t>あん１４</t>
  </si>
  <si>
    <t>上津</t>
    <rPh sb="0" eb="1">
      <t>ウワ</t>
    </rPh>
    <rPh sb="1" eb="2">
      <t>ツ</t>
    </rPh>
    <phoneticPr fontId="3"/>
  </si>
  <si>
    <t>慶和</t>
    <rPh sb="0" eb="2">
      <t>ヨシカズ</t>
    </rPh>
    <phoneticPr fontId="3"/>
  </si>
  <si>
    <t>あん１５</t>
  </si>
  <si>
    <t>猪飼</t>
    <rPh sb="0" eb="2">
      <t>イガイ</t>
    </rPh>
    <phoneticPr fontId="3"/>
  </si>
  <si>
    <t>尚輝</t>
    <rPh sb="0" eb="2">
      <t>ナオキ</t>
    </rPh>
    <phoneticPr fontId="3"/>
  </si>
  <si>
    <t>あん１６</t>
  </si>
  <si>
    <t>岡</t>
    <rPh sb="0" eb="1">
      <t>オカ</t>
    </rPh>
    <phoneticPr fontId="3"/>
  </si>
  <si>
    <t>栄介</t>
    <rPh sb="0" eb="1">
      <t>エイ</t>
    </rPh>
    <rPh sb="1" eb="2">
      <t>スケ</t>
    </rPh>
    <phoneticPr fontId="3"/>
  </si>
  <si>
    <t>あん１７</t>
  </si>
  <si>
    <t>西嶌</t>
    <phoneticPr fontId="3"/>
  </si>
  <si>
    <t>あん１８</t>
  </si>
  <si>
    <t>あん１９</t>
  </si>
  <si>
    <t>あん２０</t>
  </si>
  <si>
    <t>靖之</t>
    <rPh sb="0" eb="1">
      <t>セイ</t>
    </rPh>
    <rPh sb="1" eb="2">
      <t>ユキ</t>
    </rPh>
    <phoneticPr fontId="3"/>
  </si>
  <si>
    <t>あん２１</t>
  </si>
  <si>
    <t>あん２２</t>
  </si>
  <si>
    <t>島田</t>
    <rPh sb="0" eb="2">
      <t>シマダ</t>
    </rPh>
    <phoneticPr fontId="3"/>
  </si>
  <si>
    <t>あん２３</t>
  </si>
  <si>
    <t>あん２４</t>
  </si>
  <si>
    <t>あん２５</t>
  </si>
  <si>
    <t>あん２６</t>
  </si>
  <si>
    <t>友喜</t>
    <rPh sb="0" eb="1">
      <t>トモ</t>
    </rPh>
    <rPh sb="1" eb="2">
      <t>キ</t>
    </rPh>
    <phoneticPr fontId="3"/>
  </si>
  <si>
    <t>あん２７</t>
  </si>
  <si>
    <t>孝幸</t>
    <rPh sb="0" eb="2">
      <t>タカユキ</t>
    </rPh>
    <phoneticPr fontId="3"/>
  </si>
  <si>
    <t>あん２８</t>
  </si>
  <si>
    <t>松尾</t>
    <rPh sb="0" eb="2">
      <t>マツオ</t>
    </rPh>
    <phoneticPr fontId="3"/>
  </si>
  <si>
    <t>紳司</t>
    <rPh sb="0" eb="2">
      <t>シンジ</t>
    </rPh>
    <phoneticPr fontId="3"/>
  </si>
  <si>
    <t>あん２９</t>
  </si>
  <si>
    <t>阿由子</t>
    <rPh sb="0" eb="1">
      <t>ア</t>
    </rPh>
    <rPh sb="1" eb="2">
      <t>ユ</t>
    </rPh>
    <rPh sb="2" eb="3">
      <t>コ</t>
    </rPh>
    <phoneticPr fontId="3"/>
  </si>
  <si>
    <t>代表：石田　文彦</t>
    <rPh sb="0" eb="2">
      <t>ダイヒョウ</t>
    </rPh>
    <rPh sb="3" eb="5">
      <t>イシダ</t>
    </rPh>
    <rPh sb="6" eb="8">
      <t>フミヒコ</t>
    </rPh>
    <phoneticPr fontId="3"/>
  </si>
  <si>
    <t>ishida5122@gmail.com</t>
    <phoneticPr fontId="3"/>
  </si>
  <si>
    <t>京セラ</t>
    <rPh sb="0" eb="1">
      <t>キョウ</t>
    </rPh>
    <phoneticPr fontId="3"/>
  </si>
  <si>
    <t>京セラTC</t>
    <rPh sb="0" eb="1">
      <t>キョウ</t>
    </rPh>
    <phoneticPr fontId="3"/>
  </si>
  <si>
    <t>き０１</t>
    <phoneticPr fontId="3"/>
  </si>
  <si>
    <t>拓</t>
    <rPh sb="0" eb="1">
      <t>タク</t>
    </rPh>
    <phoneticPr fontId="3"/>
  </si>
  <si>
    <t>き０２</t>
    <phoneticPr fontId="3"/>
  </si>
  <si>
    <t>匡志</t>
    <phoneticPr fontId="3"/>
  </si>
  <si>
    <t>石田文彦</t>
  </si>
  <si>
    <t>一色</t>
    <phoneticPr fontId="3"/>
  </si>
  <si>
    <t>翼</t>
    <phoneticPr fontId="3"/>
  </si>
  <si>
    <t>大河原</t>
    <rPh sb="0" eb="3">
      <t>オオカワハラ</t>
    </rPh>
    <phoneticPr fontId="3"/>
  </si>
  <si>
    <t>豊</t>
    <rPh sb="0" eb="1">
      <t>ユタカ</t>
    </rPh>
    <phoneticPr fontId="3"/>
  </si>
  <si>
    <t>真理子</t>
    <phoneticPr fontId="3"/>
  </si>
  <si>
    <t>京セラ</t>
    <phoneticPr fontId="3"/>
  </si>
  <si>
    <t>京都市</t>
    <phoneticPr fontId="3"/>
  </si>
  <si>
    <t>片渕</t>
    <rPh sb="0" eb="2">
      <t>カタブチ</t>
    </rPh>
    <phoneticPr fontId="3"/>
  </si>
  <si>
    <t>友結</t>
    <rPh sb="0" eb="1">
      <t>トモ</t>
    </rPh>
    <rPh sb="1" eb="2">
      <t>ムス</t>
    </rPh>
    <phoneticPr fontId="3"/>
  </si>
  <si>
    <t>大津市</t>
    <phoneticPr fontId="3"/>
  </si>
  <si>
    <t>櫻井</t>
    <rPh sb="0" eb="2">
      <t>サクライ</t>
    </rPh>
    <phoneticPr fontId="3"/>
  </si>
  <si>
    <t>貴哉</t>
    <phoneticPr fontId="3"/>
  </si>
  <si>
    <t>篠原</t>
    <rPh sb="0" eb="2">
      <t>シノハラ</t>
    </rPh>
    <phoneticPr fontId="3"/>
  </si>
  <si>
    <t>弘法</t>
    <rPh sb="0" eb="2">
      <t>ヒロノリ</t>
    </rPh>
    <phoneticPr fontId="3"/>
  </si>
  <si>
    <t>島井</t>
    <phoneticPr fontId="3"/>
  </si>
  <si>
    <t>美帆</t>
    <phoneticPr fontId="3"/>
  </si>
  <si>
    <t>陽介</t>
    <phoneticPr fontId="3"/>
  </si>
  <si>
    <t>中元寺</t>
    <phoneticPr fontId="3"/>
  </si>
  <si>
    <t>功貴</t>
    <phoneticPr fontId="3"/>
  </si>
  <si>
    <t>一瀬</t>
    <rPh sb="0" eb="1">
      <t>ヒト</t>
    </rPh>
    <rPh sb="1" eb="2">
      <t>セ</t>
    </rPh>
    <phoneticPr fontId="3"/>
  </si>
  <si>
    <t>翔太</t>
    <phoneticPr fontId="3"/>
  </si>
  <si>
    <t>村西</t>
    <phoneticPr fontId="3"/>
  </si>
  <si>
    <t>徹</t>
    <phoneticPr fontId="3"/>
  </si>
  <si>
    <t>守山市</t>
    <phoneticPr fontId="3"/>
  </si>
  <si>
    <t>森</t>
    <phoneticPr fontId="3"/>
  </si>
  <si>
    <t>涼花</t>
    <phoneticPr fontId="3"/>
  </si>
  <si>
    <t>愛捺花</t>
    <phoneticPr fontId="3"/>
  </si>
  <si>
    <t>薮内</t>
    <phoneticPr fontId="3"/>
  </si>
  <si>
    <t>陸久</t>
    <phoneticPr fontId="3"/>
  </si>
  <si>
    <t>山本</t>
    <phoneticPr fontId="3"/>
  </si>
  <si>
    <t>和樹</t>
    <phoneticPr fontId="3"/>
  </si>
  <si>
    <t>智紀</t>
    <rPh sb="0" eb="2">
      <t>トモノリ</t>
    </rPh>
    <phoneticPr fontId="3"/>
  </si>
  <si>
    <t>勇輔</t>
    <rPh sb="0" eb="2">
      <t>ユウスケ</t>
    </rPh>
    <phoneticPr fontId="3"/>
  </si>
  <si>
    <t>中尾</t>
    <rPh sb="0" eb="2">
      <t>ナカオ</t>
    </rPh>
    <phoneticPr fontId="3"/>
  </si>
  <si>
    <t>慶太</t>
    <rPh sb="0" eb="2">
      <t>ケイタ</t>
    </rPh>
    <phoneticPr fontId="3"/>
  </si>
  <si>
    <t>奥田</t>
    <rPh sb="0" eb="2">
      <t>オクダ</t>
    </rPh>
    <phoneticPr fontId="3"/>
  </si>
  <si>
    <t>響介</t>
    <rPh sb="0" eb="1">
      <t>ヒビ</t>
    </rPh>
    <rPh sb="1" eb="2">
      <t>スケ</t>
    </rPh>
    <phoneticPr fontId="3"/>
  </si>
  <si>
    <t>き４０</t>
    <phoneticPr fontId="3"/>
  </si>
  <si>
    <t>濵口</t>
    <rPh sb="0" eb="2">
      <t>ハマグチ</t>
    </rPh>
    <phoneticPr fontId="3"/>
  </si>
  <si>
    <t>里穂</t>
    <rPh sb="0" eb="2">
      <t>リホ</t>
    </rPh>
    <phoneticPr fontId="3"/>
  </si>
  <si>
    <t>き４１</t>
    <phoneticPr fontId="3"/>
  </si>
  <si>
    <t>大峯</t>
    <rPh sb="0" eb="2">
      <t>オオミネ</t>
    </rPh>
    <phoneticPr fontId="3"/>
  </si>
  <si>
    <t>啓志</t>
    <rPh sb="0" eb="2">
      <t>ケイシ</t>
    </rPh>
    <phoneticPr fontId="3"/>
  </si>
  <si>
    <t>松井美和子</t>
    <rPh sb="0" eb="2">
      <t>マツイ</t>
    </rPh>
    <rPh sb="2" eb="5">
      <t>ミワコ</t>
    </rPh>
    <phoneticPr fontId="3"/>
  </si>
  <si>
    <t>miwako-matsui-216@hotmail.co.jp</t>
    <phoneticPr fontId="3"/>
  </si>
  <si>
    <t>ふ０２</t>
    <phoneticPr fontId="3"/>
  </si>
  <si>
    <t>大樹</t>
    <rPh sb="0" eb="2">
      <t>タイジュ</t>
    </rPh>
    <phoneticPr fontId="3"/>
  </si>
  <si>
    <t>照幸</t>
    <rPh sb="0" eb="1">
      <t>テル</t>
    </rPh>
    <rPh sb="1" eb="2">
      <t>サチ</t>
    </rPh>
    <phoneticPr fontId="3"/>
  </si>
  <si>
    <t>昌恭</t>
    <rPh sb="0" eb="1">
      <t>マサ</t>
    </rPh>
    <rPh sb="1" eb="2">
      <t>ヤスシ</t>
    </rPh>
    <phoneticPr fontId="3"/>
  </si>
  <si>
    <t>卓志</t>
    <rPh sb="0" eb="1">
      <t>タク</t>
    </rPh>
    <rPh sb="1" eb="2">
      <t>シ</t>
    </rPh>
    <phoneticPr fontId="3"/>
  </si>
  <si>
    <t>岡野</t>
    <rPh sb="0" eb="2">
      <t>オカノ</t>
    </rPh>
    <phoneticPr fontId="3"/>
  </si>
  <si>
    <t>羽</t>
    <rPh sb="0" eb="1">
      <t>ハネ</t>
    </rPh>
    <phoneticPr fontId="3"/>
  </si>
  <si>
    <t>宇治市</t>
    <rPh sb="0" eb="3">
      <t>ウジシ</t>
    </rPh>
    <phoneticPr fontId="3"/>
  </si>
  <si>
    <t>ふ２２</t>
  </si>
  <si>
    <t>河西</t>
    <rPh sb="0" eb="2">
      <t>カワニシ</t>
    </rPh>
    <phoneticPr fontId="3"/>
  </si>
  <si>
    <t>礼</t>
    <rPh sb="0" eb="1">
      <t>レイ</t>
    </rPh>
    <phoneticPr fontId="3"/>
  </si>
  <si>
    <t>ふ２３</t>
  </si>
  <si>
    <t>出縄</t>
    <rPh sb="0" eb="1">
      <t>デ</t>
    </rPh>
    <rPh sb="1" eb="2">
      <t>ナワ</t>
    </rPh>
    <phoneticPr fontId="3"/>
  </si>
  <si>
    <t>久子</t>
    <rPh sb="0" eb="2">
      <t>ヒサコ</t>
    </rPh>
    <phoneticPr fontId="3"/>
  </si>
  <si>
    <t>甲賀市</t>
    <rPh sb="0" eb="2">
      <t>コウガ</t>
    </rPh>
    <rPh sb="2" eb="3">
      <t>シ</t>
    </rPh>
    <phoneticPr fontId="3"/>
  </si>
  <si>
    <t>代表　鍵谷　浩太</t>
    <rPh sb="3" eb="5">
      <t>カギタニ</t>
    </rPh>
    <rPh sb="6" eb="8">
      <t>コウタ</t>
    </rPh>
    <phoneticPr fontId="3"/>
  </si>
  <si>
    <t>kyu-chosu0808@outlook.jp</t>
    <phoneticPr fontId="3"/>
  </si>
  <si>
    <t>グリフィンズ　</t>
    <phoneticPr fontId="3"/>
  </si>
  <si>
    <t>東近江グリフィンズ</t>
    <rPh sb="0" eb="3">
      <t>ヒガシオウミ</t>
    </rPh>
    <phoneticPr fontId="3"/>
  </si>
  <si>
    <t>ぐ０１</t>
  </si>
  <si>
    <t>鍵谷</t>
    <rPh sb="0" eb="2">
      <t>カギタニ</t>
    </rPh>
    <phoneticPr fontId="3"/>
  </si>
  <si>
    <t>浩太</t>
    <rPh sb="0" eb="2">
      <t>コウタ</t>
    </rPh>
    <phoneticPr fontId="3"/>
  </si>
  <si>
    <t>鍵谷浩太</t>
  </si>
  <si>
    <t>恵亮</t>
    <rPh sb="0" eb="2">
      <t>ケイスケ</t>
    </rPh>
    <phoneticPr fontId="3"/>
  </si>
  <si>
    <t>浅田恵亮</t>
  </si>
  <si>
    <t>泰輝</t>
    <rPh sb="0" eb="2">
      <t>タイキ</t>
    </rPh>
    <phoneticPr fontId="3"/>
  </si>
  <si>
    <t>中西泰輝</t>
  </si>
  <si>
    <t>梅本</t>
    <rPh sb="0" eb="2">
      <t>ウメモト</t>
    </rPh>
    <phoneticPr fontId="3"/>
  </si>
  <si>
    <t>彬充</t>
    <rPh sb="0" eb="1">
      <t>アキラ</t>
    </rPh>
    <rPh sb="1" eb="2">
      <t>ミツ</t>
    </rPh>
    <phoneticPr fontId="3"/>
  </si>
  <si>
    <t>梅本彬充</t>
  </si>
  <si>
    <t>侑暉</t>
    <rPh sb="0" eb="1">
      <t>ユウ</t>
    </rPh>
    <rPh sb="1" eb="2">
      <t>カガヤ</t>
    </rPh>
    <phoneticPr fontId="3"/>
  </si>
  <si>
    <t>久保侑暉</t>
  </si>
  <si>
    <t>井ノ口幹也</t>
  </si>
  <si>
    <t>漆原大介</t>
    <rPh sb="0" eb="2">
      <t>ウルシハラ</t>
    </rPh>
    <rPh sb="2" eb="4">
      <t>ダイスケ</t>
    </rPh>
    <phoneticPr fontId="3"/>
  </si>
  <si>
    <t>土田哲也</t>
    <rPh sb="0" eb="2">
      <t>ツチダ</t>
    </rPh>
    <rPh sb="2" eb="4">
      <t>テツヤ</t>
    </rPh>
    <phoneticPr fontId="3"/>
  </si>
  <si>
    <t>金谷太郎</t>
    <rPh sb="0" eb="2">
      <t>カネタニ</t>
    </rPh>
    <rPh sb="2" eb="4">
      <t>タロウ</t>
    </rPh>
    <phoneticPr fontId="3"/>
  </si>
  <si>
    <t>佐野望</t>
    <rPh sb="0" eb="2">
      <t>サノ</t>
    </rPh>
    <rPh sb="2" eb="3">
      <t>ノゾミ</t>
    </rPh>
    <phoneticPr fontId="3"/>
  </si>
  <si>
    <t>吉野</t>
    <rPh sb="0" eb="2">
      <t>ヨシノ</t>
    </rPh>
    <phoneticPr fontId="3"/>
  </si>
  <si>
    <t>淳也</t>
    <rPh sb="0" eb="2">
      <t>ジュンヤ</t>
    </rPh>
    <phoneticPr fontId="3"/>
  </si>
  <si>
    <t>吉野淳也</t>
    <rPh sb="0" eb="2">
      <t>ヨシノ</t>
    </rPh>
    <rPh sb="2" eb="4">
      <t>ジュンヤ</t>
    </rPh>
    <phoneticPr fontId="3"/>
  </si>
  <si>
    <t>中山幸典</t>
    <rPh sb="0" eb="2">
      <t>ナカヤマ</t>
    </rPh>
    <rPh sb="2" eb="4">
      <t>ユキノリ</t>
    </rPh>
    <phoneticPr fontId="3"/>
  </si>
  <si>
    <t>村上卓</t>
    <rPh sb="0" eb="2">
      <t>ムラカミ</t>
    </rPh>
    <rPh sb="2" eb="3">
      <t>タク</t>
    </rPh>
    <phoneticPr fontId="3"/>
  </si>
  <si>
    <t>将義</t>
    <rPh sb="0" eb="2">
      <t>マサヨシ</t>
    </rPh>
    <phoneticPr fontId="3"/>
  </si>
  <si>
    <t>山本将義</t>
    <rPh sb="0" eb="2">
      <t>ヤマモト</t>
    </rPh>
    <rPh sb="2" eb="4">
      <t>マサヨシ</t>
    </rPh>
    <phoneticPr fontId="3"/>
  </si>
  <si>
    <t>西原達也</t>
    <rPh sb="0" eb="2">
      <t>ニシハラ</t>
    </rPh>
    <rPh sb="2" eb="4">
      <t>タツヤ</t>
    </rPh>
    <phoneticPr fontId="3"/>
  </si>
  <si>
    <t>孝宜</t>
    <rPh sb="0" eb="1">
      <t>タカシ</t>
    </rPh>
    <rPh sb="1" eb="2">
      <t>ギ</t>
    </rPh>
    <phoneticPr fontId="3"/>
  </si>
  <si>
    <t>田内孝宜</t>
    <rPh sb="0" eb="2">
      <t>タウチ</t>
    </rPh>
    <rPh sb="2" eb="3">
      <t>タカ</t>
    </rPh>
    <rPh sb="3" eb="4">
      <t>ヨロ</t>
    </rPh>
    <phoneticPr fontId="3"/>
  </si>
  <si>
    <t>森</t>
    <rPh sb="0" eb="1">
      <t>モリ</t>
    </rPh>
    <phoneticPr fontId="3"/>
  </si>
  <si>
    <t>寿人</t>
    <rPh sb="0" eb="2">
      <t>カズト</t>
    </rPh>
    <phoneticPr fontId="3"/>
  </si>
  <si>
    <t>森寿人</t>
    <rPh sb="0" eb="1">
      <t>モリ</t>
    </rPh>
    <rPh sb="1" eb="3">
      <t>カズト</t>
    </rPh>
    <phoneticPr fontId="3"/>
  </si>
  <si>
    <t>藤井正和</t>
    <rPh sb="0" eb="2">
      <t>フジイ</t>
    </rPh>
    <rPh sb="2" eb="4">
      <t>マサカズ</t>
    </rPh>
    <phoneticPr fontId="3"/>
  </si>
  <si>
    <t>武藤幸宏</t>
    <rPh sb="0" eb="2">
      <t>ムトウ</t>
    </rPh>
    <rPh sb="2" eb="4">
      <t>ユキヒロ</t>
    </rPh>
    <phoneticPr fontId="3"/>
  </si>
  <si>
    <t>小出周平</t>
    <rPh sb="0" eb="2">
      <t>コイデ</t>
    </rPh>
    <rPh sb="2" eb="4">
      <t>シュウヘイ</t>
    </rPh>
    <phoneticPr fontId="3"/>
  </si>
  <si>
    <t>彬弘</t>
    <rPh sb="0" eb="1">
      <t>アキ</t>
    </rPh>
    <rPh sb="1" eb="2">
      <t>ヒロ</t>
    </rPh>
    <phoneticPr fontId="3"/>
  </si>
  <si>
    <t>濱田彬弘</t>
    <rPh sb="0" eb="2">
      <t>ハマダ</t>
    </rPh>
    <rPh sb="2" eb="3">
      <t>アキ</t>
    </rPh>
    <rPh sb="3" eb="4">
      <t>ヒロ</t>
    </rPh>
    <phoneticPr fontId="3"/>
  </si>
  <si>
    <t>啓伍</t>
    <rPh sb="0" eb="2">
      <t>ケイゴ</t>
    </rPh>
    <phoneticPr fontId="3"/>
  </si>
  <si>
    <t>中根啓伍</t>
    <rPh sb="0" eb="2">
      <t>ナカネ</t>
    </rPh>
    <rPh sb="2" eb="4">
      <t>ケイゴ</t>
    </rPh>
    <phoneticPr fontId="3"/>
  </si>
  <si>
    <t>瀬古</t>
    <rPh sb="0" eb="2">
      <t>セコ</t>
    </rPh>
    <phoneticPr fontId="3"/>
  </si>
  <si>
    <t>悠貴</t>
    <rPh sb="0" eb="2">
      <t>ユキ</t>
    </rPh>
    <phoneticPr fontId="3"/>
  </si>
  <si>
    <t>瀬古悠貴</t>
    <rPh sb="0" eb="2">
      <t>セコ</t>
    </rPh>
    <rPh sb="2" eb="4">
      <t>ユウキ</t>
    </rPh>
    <phoneticPr fontId="3"/>
  </si>
  <si>
    <t>向井</t>
    <rPh sb="0" eb="2">
      <t>ムカイ</t>
    </rPh>
    <phoneticPr fontId="3"/>
  </si>
  <si>
    <t>章人</t>
    <rPh sb="0" eb="2">
      <t>アキヒト</t>
    </rPh>
    <phoneticPr fontId="3"/>
  </si>
  <si>
    <t>向井章人</t>
    <rPh sb="0" eb="2">
      <t>ムカイ</t>
    </rPh>
    <rPh sb="2" eb="4">
      <t>アキヒト</t>
    </rPh>
    <phoneticPr fontId="3"/>
  </si>
  <si>
    <t>菊地</t>
    <rPh sb="0" eb="2">
      <t>キクチ</t>
    </rPh>
    <phoneticPr fontId="3"/>
  </si>
  <si>
    <t>菊地健太郎</t>
    <rPh sb="0" eb="2">
      <t>キクチ</t>
    </rPh>
    <rPh sb="2" eb="5">
      <t>ケンタロウ</t>
    </rPh>
    <phoneticPr fontId="3"/>
  </si>
  <si>
    <t>鹿野</t>
    <rPh sb="0" eb="2">
      <t>シカノ</t>
    </rPh>
    <phoneticPr fontId="3"/>
  </si>
  <si>
    <t>雄大</t>
    <rPh sb="0" eb="2">
      <t>ユウダイ</t>
    </rPh>
    <phoneticPr fontId="3"/>
  </si>
  <si>
    <t>鹿野雄大</t>
    <rPh sb="0" eb="2">
      <t>シカノ</t>
    </rPh>
    <rPh sb="2" eb="4">
      <t>ユウダイ</t>
    </rPh>
    <phoneticPr fontId="3"/>
  </si>
  <si>
    <t>澁谷</t>
    <rPh sb="0" eb="1">
      <t>シブ</t>
    </rPh>
    <rPh sb="1" eb="2">
      <t>タニ</t>
    </rPh>
    <phoneticPr fontId="3"/>
  </si>
  <si>
    <t>晃大</t>
    <rPh sb="0" eb="2">
      <t>コウダイ</t>
    </rPh>
    <phoneticPr fontId="3"/>
  </si>
  <si>
    <t>澁谷晃大</t>
    <rPh sb="0" eb="2">
      <t>シブヤ</t>
    </rPh>
    <rPh sb="2" eb="4">
      <t>コウダイ</t>
    </rPh>
    <phoneticPr fontId="3"/>
  </si>
  <si>
    <t>孟</t>
    <rPh sb="0" eb="1">
      <t>タケル</t>
    </rPh>
    <phoneticPr fontId="3"/>
  </si>
  <si>
    <t>谷口孟</t>
    <rPh sb="0" eb="2">
      <t>タニグチ</t>
    </rPh>
    <rPh sb="2" eb="3">
      <t>タケル</t>
    </rPh>
    <phoneticPr fontId="3"/>
  </si>
  <si>
    <t>松本</t>
    <rPh sb="0" eb="2">
      <t>マツモト</t>
    </rPh>
    <phoneticPr fontId="3"/>
  </si>
  <si>
    <t>遼太郎</t>
    <rPh sb="0" eb="3">
      <t>リョウタロウ</t>
    </rPh>
    <phoneticPr fontId="3"/>
  </si>
  <si>
    <t>松本遼太郎</t>
    <rPh sb="0" eb="2">
      <t>マツモト</t>
    </rPh>
    <rPh sb="2" eb="5">
      <t>リョウタロウ</t>
    </rPh>
    <phoneticPr fontId="3"/>
  </si>
  <si>
    <t>高橋</t>
    <rPh sb="0" eb="2">
      <t>タカハシ</t>
    </rPh>
    <phoneticPr fontId="3"/>
  </si>
  <si>
    <t>高橋和也</t>
    <rPh sb="0" eb="2">
      <t>タカハシ</t>
    </rPh>
    <rPh sb="2" eb="4">
      <t>カズヤ</t>
    </rPh>
    <phoneticPr fontId="3"/>
  </si>
  <si>
    <t>藤居</t>
    <rPh sb="0" eb="2">
      <t>フジイ</t>
    </rPh>
    <phoneticPr fontId="3"/>
  </si>
  <si>
    <t>将隆</t>
    <rPh sb="0" eb="2">
      <t>マサタカ</t>
    </rPh>
    <phoneticPr fontId="3"/>
  </si>
  <si>
    <t>藤居将隆</t>
    <rPh sb="0" eb="2">
      <t>フジイ</t>
    </rPh>
    <rPh sb="2" eb="4">
      <t>マサタカ</t>
    </rPh>
    <phoneticPr fontId="3"/>
  </si>
  <si>
    <t>楠瀬</t>
    <rPh sb="0" eb="2">
      <t>クスノセ</t>
    </rPh>
    <phoneticPr fontId="3"/>
  </si>
  <si>
    <t>正雄</t>
    <rPh sb="0" eb="2">
      <t>マサオ</t>
    </rPh>
    <phoneticPr fontId="3"/>
  </si>
  <si>
    <t>楠瀬正雄</t>
    <rPh sb="0" eb="2">
      <t>クスノセ</t>
    </rPh>
    <rPh sb="2" eb="4">
      <t>マサオ</t>
    </rPh>
    <phoneticPr fontId="3"/>
  </si>
  <si>
    <t>谷内口</t>
    <rPh sb="0" eb="3">
      <t>ヤチグチ</t>
    </rPh>
    <phoneticPr fontId="3"/>
  </si>
  <si>
    <t>惇</t>
    <rPh sb="0" eb="1">
      <t>アツシ</t>
    </rPh>
    <phoneticPr fontId="3"/>
  </si>
  <si>
    <t>谷内口淳</t>
    <rPh sb="0" eb="3">
      <t>ヤチグチ</t>
    </rPh>
    <rPh sb="3" eb="4">
      <t>アツシ</t>
    </rPh>
    <phoneticPr fontId="3"/>
  </si>
  <si>
    <t>漆原友里</t>
    <rPh sb="0" eb="2">
      <t>ウルシハラ</t>
    </rPh>
    <rPh sb="2" eb="4">
      <t>ユリ</t>
    </rPh>
    <phoneticPr fontId="3"/>
  </si>
  <si>
    <t>濱田晴香</t>
    <rPh sb="0" eb="2">
      <t>ハマダ</t>
    </rPh>
    <rPh sb="2" eb="4">
      <t>ハルカ</t>
    </rPh>
    <phoneticPr fontId="3"/>
  </si>
  <si>
    <t>和田桃子</t>
    <rPh sb="0" eb="2">
      <t>ワダ</t>
    </rPh>
    <rPh sb="2" eb="4">
      <t>モモコ</t>
    </rPh>
    <phoneticPr fontId="3"/>
  </si>
  <si>
    <t>藤岡美智子</t>
    <rPh sb="0" eb="2">
      <t>フジオカ</t>
    </rPh>
    <rPh sb="2" eb="5">
      <t>ミチコ</t>
    </rPh>
    <phoneticPr fontId="3"/>
  </si>
  <si>
    <t>岩崎順子</t>
    <rPh sb="0" eb="2">
      <t>イワサキ</t>
    </rPh>
    <rPh sb="2" eb="4">
      <t>ジュンコ</t>
    </rPh>
    <phoneticPr fontId="3"/>
  </si>
  <si>
    <t>安梨佐</t>
    <rPh sb="0" eb="1">
      <t>ヤス</t>
    </rPh>
    <rPh sb="1" eb="2">
      <t>リ</t>
    </rPh>
    <rPh sb="2" eb="3">
      <t>サ</t>
    </rPh>
    <phoneticPr fontId="3"/>
  </si>
  <si>
    <t>吉村安梨佐</t>
    <rPh sb="0" eb="2">
      <t>ヨシムラ</t>
    </rPh>
    <rPh sb="2" eb="3">
      <t>ヤス</t>
    </rPh>
    <rPh sb="3" eb="4">
      <t>ナシ</t>
    </rPh>
    <rPh sb="4" eb="5">
      <t>サ</t>
    </rPh>
    <phoneticPr fontId="3"/>
  </si>
  <si>
    <t>荒木</t>
    <rPh sb="0" eb="2">
      <t>アラキ</t>
    </rPh>
    <phoneticPr fontId="3"/>
  </si>
  <si>
    <t>麻友</t>
    <rPh sb="0" eb="2">
      <t>マユ</t>
    </rPh>
    <phoneticPr fontId="3"/>
  </si>
  <si>
    <t>荒木麻友</t>
    <rPh sb="0" eb="2">
      <t>アラキ</t>
    </rPh>
    <rPh sb="2" eb="4">
      <t>マユ</t>
    </rPh>
    <phoneticPr fontId="3"/>
  </si>
  <si>
    <t>山本順子</t>
    <rPh sb="0" eb="2">
      <t>ヤマモト</t>
    </rPh>
    <rPh sb="2" eb="4">
      <t>ジュンコ</t>
    </rPh>
    <phoneticPr fontId="3"/>
  </si>
  <si>
    <t>あづさ</t>
  </si>
  <si>
    <t>今井あづさ</t>
    <rPh sb="0" eb="2">
      <t>イマイ</t>
    </rPh>
    <phoneticPr fontId="3"/>
  </si>
  <si>
    <t>深尾純子</t>
    <rPh sb="0" eb="2">
      <t>フカオ</t>
    </rPh>
    <rPh sb="2" eb="4">
      <t>ジュンコ</t>
    </rPh>
    <phoneticPr fontId="3"/>
  </si>
  <si>
    <t>佐野香織</t>
    <rPh sb="0" eb="2">
      <t>サノ</t>
    </rPh>
    <rPh sb="2" eb="4">
      <t>カオリ</t>
    </rPh>
    <phoneticPr fontId="3"/>
  </si>
  <si>
    <t>草野</t>
    <rPh sb="0" eb="2">
      <t>クサノ</t>
    </rPh>
    <phoneticPr fontId="3"/>
  </si>
  <si>
    <t>菜摘</t>
    <rPh sb="0" eb="2">
      <t>ナツミ</t>
    </rPh>
    <phoneticPr fontId="3"/>
  </si>
  <si>
    <t>草野菜摘</t>
    <rPh sb="0" eb="2">
      <t>クサノ</t>
    </rPh>
    <rPh sb="2" eb="4">
      <t>ナツミ</t>
    </rPh>
    <phoneticPr fontId="3"/>
  </si>
  <si>
    <t>武田</t>
    <rPh sb="0" eb="2">
      <t>タケダ</t>
    </rPh>
    <phoneticPr fontId="3"/>
  </si>
  <si>
    <t>亜加梨</t>
    <rPh sb="0" eb="3">
      <t>アカリ</t>
    </rPh>
    <phoneticPr fontId="3"/>
  </si>
  <si>
    <t>武田亜加梨</t>
    <rPh sb="0" eb="2">
      <t>タケダ</t>
    </rPh>
    <rPh sb="2" eb="5">
      <t>アカリ</t>
    </rPh>
    <phoneticPr fontId="3"/>
  </si>
  <si>
    <t>西村</t>
    <rPh sb="0" eb="2">
      <t>ニシムラ</t>
    </rPh>
    <phoneticPr fontId="3"/>
  </si>
  <si>
    <t>保乃実</t>
    <rPh sb="0" eb="1">
      <t>ホ</t>
    </rPh>
    <rPh sb="1" eb="2">
      <t>ノ</t>
    </rPh>
    <rPh sb="2" eb="3">
      <t>ミ</t>
    </rPh>
    <phoneticPr fontId="3"/>
  </si>
  <si>
    <t>西村保乃実</t>
    <rPh sb="0" eb="2">
      <t>ニシムラ</t>
    </rPh>
    <rPh sb="2" eb="3">
      <t>ホ</t>
    </rPh>
    <rPh sb="3" eb="4">
      <t>ノ</t>
    </rPh>
    <rPh sb="4" eb="5">
      <t>ミ</t>
    </rPh>
    <phoneticPr fontId="3"/>
  </si>
  <si>
    <t>山口千恵</t>
    <rPh sb="0" eb="2">
      <t>ヤマグチ</t>
    </rPh>
    <rPh sb="2" eb="4">
      <t>チエ</t>
    </rPh>
    <phoneticPr fontId="3"/>
  </si>
  <si>
    <t>ぐ４９</t>
    <phoneticPr fontId="3"/>
  </si>
  <si>
    <t>植田</t>
    <rPh sb="0" eb="2">
      <t>ウエダ</t>
    </rPh>
    <phoneticPr fontId="3"/>
  </si>
  <si>
    <t>壮彦</t>
    <rPh sb="0" eb="2">
      <t>ソウヒコ</t>
    </rPh>
    <phoneticPr fontId="3"/>
  </si>
  <si>
    <t>グリフィンズ</t>
    <phoneticPr fontId="3"/>
  </si>
  <si>
    <t>植田壮彦</t>
    <rPh sb="0" eb="2">
      <t>ウエダ</t>
    </rPh>
    <rPh sb="2" eb="4">
      <t>ソウヒコ</t>
    </rPh>
    <phoneticPr fontId="3"/>
  </si>
  <si>
    <t>OK</t>
    <phoneticPr fontId="3"/>
  </si>
  <si>
    <t>ぐ５０</t>
    <phoneticPr fontId="3"/>
  </si>
  <si>
    <t>早耶</t>
    <rPh sb="0" eb="2">
      <t>サヤ</t>
    </rPh>
    <phoneticPr fontId="3"/>
  </si>
  <si>
    <t>植田早耶</t>
    <rPh sb="0" eb="2">
      <t>ウエダ</t>
    </rPh>
    <rPh sb="2" eb="4">
      <t>サヤ</t>
    </rPh>
    <phoneticPr fontId="3"/>
  </si>
  <si>
    <t>陽子</t>
    <rPh sb="0" eb="2">
      <t>ヨウコ</t>
    </rPh>
    <phoneticPr fontId="3"/>
  </si>
  <si>
    <t>榎本</t>
    <rPh sb="0" eb="2">
      <t>エノモト</t>
    </rPh>
    <phoneticPr fontId="3"/>
  </si>
  <si>
    <t>匡秀</t>
    <rPh sb="0" eb="2">
      <t>タダヒデ</t>
    </rPh>
    <phoneticPr fontId="3"/>
  </si>
  <si>
    <t>健治</t>
    <rPh sb="0" eb="2">
      <t>ケンジ</t>
    </rPh>
    <phoneticPr fontId="3"/>
  </si>
  <si>
    <t>彦根市</t>
    <phoneticPr fontId="3"/>
  </si>
  <si>
    <t>本多</t>
    <rPh sb="0" eb="2">
      <t>ホンダ</t>
    </rPh>
    <phoneticPr fontId="3"/>
  </si>
  <si>
    <t>勇輝</t>
    <rPh sb="0" eb="2">
      <t>ユウキ</t>
    </rPh>
    <phoneticPr fontId="3"/>
  </si>
  <si>
    <t>村田八日市ＴＣ</t>
  </si>
  <si>
    <t>む０１</t>
    <phoneticPr fontId="3"/>
  </si>
  <si>
    <t>む０２</t>
    <phoneticPr fontId="3"/>
  </si>
  <si>
    <t>徳永</t>
    <phoneticPr fontId="3"/>
  </si>
  <si>
    <t>剛</t>
    <phoneticPr fontId="3"/>
  </si>
  <si>
    <t>栗東市</t>
    <phoneticPr fontId="3"/>
  </si>
  <si>
    <t>藤原</t>
    <phoneticPr fontId="3"/>
  </si>
  <si>
    <t>まい</t>
    <phoneticPr fontId="3"/>
  </si>
  <si>
    <t>並河</t>
    <phoneticPr fontId="3"/>
  </si>
  <si>
    <t>康訓</t>
    <phoneticPr fontId="3"/>
  </si>
  <si>
    <t>近江八幡市</t>
    <phoneticPr fontId="3"/>
  </si>
  <si>
    <t>川上</t>
    <phoneticPr fontId="3"/>
  </si>
  <si>
    <t>美弥子</t>
    <rPh sb="0" eb="3">
      <t>ミヤコ</t>
    </rPh>
    <phoneticPr fontId="3"/>
  </si>
  <si>
    <t>的場</t>
    <phoneticPr fontId="3"/>
  </si>
  <si>
    <t>弘明</t>
    <phoneticPr fontId="3"/>
  </si>
  <si>
    <t>野洲市</t>
    <phoneticPr fontId="3"/>
  </si>
  <si>
    <t>典人</t>
    <rPh sb="0" eb="1">
      <t>ノリ</t>
    </rPh>
    <rPh sb="1" eb="2">
      <t>ヒト</t>
    </rPh>
    <phoneticPr fontId="3"/>
  </si>
  <si>
    <t>荒深</t>
    <rPh sb="0" eb="1">
      <t>アラ</t>
    </rPh>
    <rPh sb="1" eb="2">
      <t>フカシ</t>
    </rPh>
    <phoneticPr fontId="3"/>
  </si>
  <si>
    <t>透</t>
    <rPh sb="0" eb="1">
      <t>トオ</t>
    </rPh>
    <phoneticPr fontId="3"/>
  </si>
  <si>
    <t>本池</t>
    <phoneticPr fontId="3"/>
  </si>
  <si>
    <t>清子</t>
    <phoneticPr fontId="3"/>
  </si>
  <si>
    <t>西村</t>
    <phoneticPr fontId="3"/>
  </si>
  <si>
    <t>文代</t>
    <phoneticPr fontId="3"/>
  </si>
  <si>
    <t>美和</t>
    <rPh sb="0" eb="2">
      <t>ミワ</t>
    </rPh>
    <phoneticPr fontId="3"/>
  </si>
  <si>
    <t>tani0429@e-omi.ne.jp</t>
  </si>
  <si>
    <t>代表　谷口一男</t>
    <rPh sb="3" eb="5">
      <t>タニグチ</t>
    </rPh>
    <rPh sb="5" eb="7">
      <t>カズオ</t>
    </rPh>
    <phoneticPr fontId="3"/>
  </si>
  <si>
    <t>青井</t>
    <rPh sb="0" eb="2">
      <t>アオイ</t>
    </rPh>
    <phoneticPr fontId="3"/>
  </si>
  <si>
    <t>亘</t>
    <rPh sb="0" eb="1">
      <t>ワタル</t>
    </rPh>
    <phoneticPr fontId="3"/>
  </si>
  <si>
    <t>日野町</t>
    <rPh sb="0" eb="2">
      <t>ヒノ</t>
    </rPh>
    <rPh sb="2" eb="3">
      <t>チョウ</t>
    </rPh>
    <phoneticPr fontId="3"/>
  </si>
  <si>
    <t>知司</t>
    <rPh sb="0" eb="1">
      <t>シ</t>
    </rPh>
    <rPh sb="1" eb="2">
      <t>ツカサ</t>
    </rPh>
    <phoneticPr fontId="3"/>
  </si>
  <si>
    <t>代表　国村 昌生</t>
    <rPh sb="3" eb="5">
      <t>クニムラ</t>
    </rPh>
    <rPh sb="6" eb="8">
      <t>マサオ</t>
    </rPh>
    <phoneticPr fontId="3"/>
  </si>
  <si>
    <t>kunimuram@sekisuijsuhi.co.jp</t>
    <phoneticPr fontId="3"/>
  </si>
  <si>
    <t>積樹TC</t>
    <rPh sb="0" eb="1">
      <t>セキ</t>
    </rPh>
    <rPh sb="1" eb="2">
      <t>ジュ</t>
    </rPh>
    <phoneticPr fontId="3"/>
  </si>
  <si>
    <t>積水樹脂テニスクラブ</t>
    <rPh sb="0" eb="2">
      <t>セキスイ</t>
    </rPh>
    <rPh sb="2" eb="4">
      <t>ジュシ</t>
    </rPh>
    <phoneticPr fontId="3"/>
  </si>
  <si>
    <t>国村</t>
    <rPh sb="0" eb="2">
      <t>クニムラ</t>
    </rPh>
    <phoneticPr fontId="3"/>
  </si>
  <si>
    <t>昌生</t>
    <rPh sb="0" eb="2">
      <t>マサオ</t>
    </rPh>
    <phoneticPr fontId="3"/>
  </si>
  <si>
    <t>宮崎</t>
    <rPh sb="0" eb="2">
      <t>ミヤザキ</t>
    </rPh>
    <phoneticPr fontId="3"/>
  </si>
  <si>
    <t>大悟</t>
    <rPh sb="0" eb="2">
      <t>ダイゴ</t>
    </rPh>
    <phoneticPr fontId="3"/>
  </si>
  <si>
    <t>上原</t>
    <rPh sb="0" eb="2">
      <t>ウエハラ</t>
    </rPh>
    <phoneticPr fontId="3"/>
  </si>
  <si>
    <t>悠</t>
    <rPh sb="0" eb="1">
      <t>ユウ</t>
    </rPh>
    <phoneticPr fontId="3"/>
  </si>
  <si>
    <t>康貴</t>
    <rPh sb="0" eb="1">
      <t>ヤスシ</t>
    </rPh>
    <rPh sb="1" eb="2">
      <t>キ</t>
    </rPh>
    <phoneticPr fontId="3"/>
  </si>
  <si>
    <t>白井</t>
    <rPh sb="0" eb="2">
      <t>シライ</t>
    </rPh>
    <phoneticPr fontId="3"/>
  </si>
  <si>
    <t>秀幸</t>
    <rPh sb="0" eb="2">
      <t>ヒデユキ</t>
    </rPh>
    <phoneticPr fontId="3"/>
  </si>
  <si>
    <t>中川</t>
    <rPh sb="0" eb="2">
      <t>ナカガワ</t>
    </rPh>
    <phoneticPr fontId="3"/>
  </si>
  <si>
    <t>雄介</t>
    <rPh sb="0" eb="2">
      <t>ユウスケ</t>
    </rPh>
    <phoneticPr fontId="3"/>
  </si>
  <si>
    <t>代表　片岡一寿</t>
    <rPh sb="0" eb="2">
      <t>ダイヒョウ</t>
    </rPh>
    <rPh sb="3" eb="5">
      <t>カタオカ</t>
    </rPh>
    <rPh sb="5" eb="7">
      <t>カズトシ</t>
    </rPh>
    <phoneticPr fontId="3"/>
  </si>
  <si>
    <t>ptkq67180＠yahoo.co.jp</t>
    <phoneticPr fontId="3"/>
  </si>
  <si>
    <t>う０１</t>
  </si>
  <si>
    <t>堤内</t>
    <rPh sb="0" eb="1">
      <t>ツツミ</t>
    </rPh>
    <rPh sb="1" eb="2">
      <t>ウチ</t>
    </rPh>
    <phoneticPr fontId="3"/>
  </si>
  <si>
    <t>峰　</t>
  </si>
  <si>
    <t>祥靖</t>
  </si>
  <si>
    <t>淳</t>
  </si>
  <si>
    <t>稗島</t>
    <rPh sb="0" eb="1">
      <t>ヒエ</t>
    </rPh>
    <rPh sb="1" eb="2">
      <t>シマ</t>
    </rPh>
    <phoneticPr fontId="3"/>
  </si>
  <si>
    <t>啓司</t>
    <rPh sb="0" eb="2">
      <t>ケイジ</t>
    </rPh>
    <phoneticPr fontId="3"/>
  </si>
  <si>
    <t>栄治</t>
    <rPh sb="0" eb="2">
      <t>エイジ</t>
    </rPh>
    <phoneticPr fontId="3"/>
  </si>
  <si>
    <t>脇野</t>
    <rPh sb="0" eb="2">
      <t>ワキノ</t>
    </rPh>
    <phoneticPr fontId="3"/>
  </si>
  <si>
    <t>佳邦</t>
    <rPh sb="0" eb="1">
      <t>ヨシ</t>
    </rPh>
    <rPh sb="1" eb="2">
      <t>クニ</t>
    </rPh>
    <phoneticPr fontId="3"/>
  </si>
  <si>
    <t>牛道</t>
    <rPh sb="0" eb="1">
      <t>ウシ</t>
    </rPh>
    <rPh sb="1" eb="2">
      <t>ミチ</t>
    </rPh>
    <phoneticPr fontId="3"/>
  </si>
  <si>
    <t>土肥</t>
    <rPh sb="0" eb="2">
      <t>ドイ</t>
    </rPh>
    <phoneticPr fontId="3"/>
  </si>
  <si>
    <t>将博</t>
    <rPh sb="0" eb="2">
      <t>マサヒロ</t>
    </rPh>
    <phoneticPr fontId="3"/>
  </si>
  <si>
    <t>利光</t>
  </si>
  <si>
    <t>我孫子</t>
    <rPh sb="0" eb="1">
      <t>ワレ</t>
    </rPh>
    <rPh sb="1" eb="2">
      <t>ソン</t>
    </rPh>
    <rPh sb="2" eb="3">
      <t>コ</t>
    </rPh>
    <phoneticPr fontId="3"/>
  </si>
  <si>
    <t>幹</t>
    <rPh sb="0" eb="1">
      <t>ミキ</t>
    </rPh>
    <phoneticPr fontId="3"/>
  </si>
  <si>
    <t>辻</t>
    <rPh sb="0" eb="1">
      <t>ツジ</t>
    </rPh>
    <phoneticPr fontId="3"/>
  </si>
  <si>
    <t>藤村</t>
    <rPh sb="0" eb="2">
      <t>フジムラ</t>
    </rPh>
    <phoneticPr fontId="3"/>
  </si>
  <si>
    <t>加代子</t>
    <rPh sb="0" eb="3">
      <t>カヨコ</t>
    </rPh>
    <phoneticPr fontId="3"/>
  </si>
  <si>
    <t>渡辺</t>
    <rPh sb="0" eb="2">
      <t>ワタナベ</t>
    </rPh>
    <phoneticPr fontId="3"/>
  </si>
  <si>
    <t>啓</t>
    <rPh sb="0" eb="1">
      <t>アキラ</t>
    </rPh>
    <phoneticPr fontId="3"/>
  </si>
  <si>
    <t>啓吾</t>
    <rPh sb="0" eb="2">
      <t>ケイゴ</t>
    </rPh>
    <phoneticPr fontId="3"/>
  </si>
  <si>
    <t>上野</t>
    <rPh sb="0" eb="2">
      <t>ウエノ</t>
    </rPh>
    <phoneticPr fontId="3"/>
  </si>
  <si>
    <t>有紀</t>
    <rPh sb="0" eb="2">
      <t>ユキ</t>
    </rPh>
    <phoneticPr fontId="3"/>
  </si>
  <si>
    <t>苗村</t>
    <rPh sb="0" eb="2">
      <t>ナエムラ</t>
    </rPh>
    <phoneticPr fontId="3"/>
  </si>
  <si>
    <t>康司</t>
    <rPh sb="0" eb="2">
      <t>ヤスジ</t>
    </rPh>
    <phoneticPr fontId="3"/>
  </si>
  <si>
    <t>義弘</t>
    <rPh sb="0" eb="2">
      <t>ヨシヒロ</t>
    </rPh>
    <phoneticPr fontId="3"/>
  </si>
  <si>
    <t>松原</t>
    <rPh sb="0" eb="2">
      <t>マツバラ</t>
    </rPh>
    <phoneticPr fontId="3"/>
  </si>
  <si>
    <t>日野町</t>
    <rPh sb="0" eb="3">
      <t>ヒノチョウ</t>
    </rPh>
    <phoneticPr fontId="3"/>
  </si>
  <si>
    <t>水谷</t>
    <phoneticPr fontId="3"/>
  </si>
  <si>
    <t>真逸</t>
    <phoneticPr fontId="3"/>
  </si>
  <si>
    <t>個人登録</t>
    <rPh sb="0" eb="2">
      <t>コジン</t>
    </rPh>
    <rPh sb="2" eb="4">
      <t>トウロク</t>
    </rPh>
    <phoneticPr fontId="3"/>
  </si>
  <si>
    <t>彦根市</t>
    <rPh sb="0" eb="2">
      <t>ヒコネ</t>
    </rPh>
    <phoneticPr fontId="3"/>
  </si>
  <si>
    <t>こ０８</t>
  </si>
  <si>
    <t>篤司</t>
    <rPh sb="0" eb="1">
      <t>アツシ</t>
    </rPh>
    <rPh sb="1" eb="2">
      <t>ツカサ</t>
    </rPh>
    <phoneticPr fontId="3"/>
  </si>
  <si>
    <t>こ０９</t>
  </si>
  <si>
    <t>河合</t>
  </si>
  <si>
    <t>陽太</t>
  </si>
  <si>
    <t>こ１０</t>
  </si>
  <si>
    <t>國本</t>
    <rPh sb="0" eb="2">
      <t>クニモト</t>
    </rPh>
    <phoneticPr fontId="3"/>
  </si>
  <si>
    <t>（288-10）Ｘ1000＋2000Ｘ10＝298000</t>
    <phoneticPr fontId="3"/>
  </si>
  <si>
    <t>連絡先</t>
    <phoneticPr fontId="3"/>
  </si>
  <si>
    <t>住所</t>
    <rPh sb="0" eb="2">
      <t>ジュウショ</t>
    </rPh>
    <phoneticPr fontId="3"/>
  </si>
  <si>
    <t>第18回ＮＥＷ　ＭＩＸ選手権大会　要項</t>
    <phoneticPr fontId="32"/>
  </si>
  <si>
    <t>３月13日(日 )９時ドロー会議まで、メール及び振込申込期限は３月10日（木）</t>
    <rPh sb="4" eb="5">
      <t>ニチ</t>
    </rPh>
    <rPh sb="6" eb="7">
      <t>ニチ</t>
    </rPh>
    <rPh sb="10" eb="11">
      <t>ジ</t>
    </rPh>
    <rPh sb="14" eb="16">
      <t>カイギ</t>
    </rPh>
    <rPh sb="22" eb="23">
      <t>オヨ</t>
    </rPh>
    <rPh sb="24" eb="25">
      <t>フ</t>
    </rPh>
    <rPh sb="25" eb="26">
      <t>コ</t>
    </rPh>
    <rPh sb="26" eb="27">
      <t>モウ</t>
    </rPh>
    <rPh sb="27" eb="28">
      <t>コ</t>
    </rPh>
    <rPh sb="28" eb="30">
      <t>キゲン</t>
    </rPh>
    <rPh sb="32" eb="33">
      <t>ツキ</t>
    </rPh>
    <rPh sb="35" eb="36">
      <t>ヒ</t>
    </rPh>
    <rPh sb="37" eb="38">
      <t>モク</t>
    </rPh>
    <phoneticPr fontId="3"/>
  </si>
  <si>
    <t>３月13日(日)９時～　中野コミニティー</t>
    <rPh sb="1" eb="2">
      <t>ガツ</t>
    </rPh>
    <rPh sb="4" eb="5">
      <t>ヒ</t>
    </rPh>
    <rPh sb="6" eb="7">
      <t>ニチ</t>
    </rPh>
    <rPh sb="9" eb="10">
      <t>ジ</t>
    </rPh>
    <rPh sb="12" eb="14">
      <t>ナカノ</t>
    </rPh>
    <phoneticPr fontId="3"/>
  </si>
  <si>
    <t>坂田</t>
    <rPh sb="0" eb="2">
      <t>サカタ</t>
    </rPh>
    <phoneticPr fontId="3"/>
  </si>
  <si>
    <t>義記</t>
    <rPh sb="0" eb="2">
      <t>ヨシノリ</t>
    </rPh>
    <phoneticPr fontId="3"/>
  </si>
  <si>
    <t>紗映子</t>
    <rPh sb="0" eb="1">
      <t>サ</t>
    </rPh>
    <rPh sb="1" eb="3">
      <t>エイコ</t>
    </rPh>
    <phoneticPr fontId="3"/>
  </si>
  <si>
    <t>あ２３</t>
  </si>
  <si>
    <t>吉川</t>
    <rPh sb="0" eb="2">
      <t>ヨシカワ</t>
    </rPh>
    <phoneticPr fontId="3"/>
  </si>
  <si>
    <t>孝次</t>
    <rPh sb="0" eb="2">
      <t>コウジ</t>
    </rPh>
    <phoneticPr fontId="3"/>
  </si>
  <si>
    <t>池田</t>
    <rPh sb="0" eb="2">
      <t>イケダ</t>
    </rPh>
    <phoneticPr fontId="3"/>
  </si>
  <si>
    <t>枝里</t>
    <rPh sb="0" eb="2">
      <t>エリ</t>
    </rPh>
    <phoneticPr fontId="3"/>
  </si>
  <si>
    <t>苅和</t>
    <rPh sb="0" eb="2">
      <t>カリワ</t>
    </rPh>
    <phoneticPr fontId="3"/>
  </si>
  <si>
    <t>司</t>
    <rPh sb="0" eb="1">
      <t>ツカサ</t>
    </rPh>
    <phoneticPr fontId="3"/>
  </si>
  <si>
    <t>池内</t>
    <rPh sb="0" eb="2">
      <t>イケウチ</t>
    </rPh>
    <phoneticPr fontId="3"/>
  </si>
  <si>
    <t>大道</t>
    <rPh sb="0" eb="2">
      <t>ダイドウ</t>
    </rPh>
    <phoneticPr fontId="3"/>
  </si>
  <si>
    <t>薮内</t>
    <rPh sb="0" eb="2">
      <t>ヤブウチ</t>
    </rPh>
    <phoneticPr fontId="3"/>
  </si>
  <si>
    <t>豪</t>
    <rPh sb="0" eb="1">
      <t>ゴウ</t>
    </rPh>
    <phoneticPr fontId="3"/>
  </si>
  <si>
    <t>高森</t>
    <rPh sb="0" eb="2">
      <t>タカモリ</t>
    </rPh>
    <phoneticPr fontId="3"/>
  </si>
  <si>
    <t>康志</t>
    <rPh sb="0" eb="2">
      <t>ヤスシ</t>
    </rPh>
    <phoneticPr fontId="3"/>
  </si>
  <si>
    <t>あん３０</t>
  </si>
  <si>
    <t>高松</t>
  </si>
  <si>
    <t>恭平</t>
  </si>
  <si>
    <t>あん３１</t>
  </si>
  <si>
    <t>史佳</t>
  </si>
  <si>
    <t>OK</t>
  </si>
  <si>
    <t>相楽郡</t>
    <rPh sb="0" eb="3">
      <t>ソウラクグン</t>
    </rPh>
    <phoneticPr fontId="3"/>
  </si>
  <si>
    <t>き３９</t>
    <phoneticPr fontId="3"/>
  </si>
  <si>
    <t>栗山</t>
    <rPh sb="0" eb="2">
      <t>クリヤマ</t>
    </rPh>
    <phoneticPr fontId="3"/>
  </si>
  <si>
    <t>飛鳥</t>
    <rPh sb="0" eb="2">
      <t>アスカ</t>
    </rPh>
    <phoneticPr fontId="3"/>
  </si>
  <si>
    <t>佐治</t>
  </si>
  <si>
    <t>武</t>
  </si>
  <si>
    <t>甲賀市</t>
    <phoneticPr fontId="3"/>
  </si>
  <si>
    <t>ふ２４</t>
  </si>
  <si>
    <t>叶丸</t>
    <rPh sb="0" eb="1">
      <t>カノウ</t>
    </rPh>
    <rPh sb="1" eb="2">
      <t>マル</t>
    </rPh>
    <phoneticPr fontId="3"/>
  </si>
  <si>
    <t>利恵子</t>
    <rPh sb="0" eb="3">
      <t>リエコ</t>
    </rPh>
    <phoneticPr fontId="3"/>
  </si>
  <si>
    <t>ふ２５</t>
  </si>
  <si>
    <t>浩樹</t>
    <rPh sb="0" eb="2">
      <t>ヒロキ</t>
    </rPh>
    <phoneticPr fontId="3"/>
  </si>
  <si>
    <t>け３５</t>
  </si>
  <si>
    <t>堤</t>
    <rPh sb="0" eb="1">
      <t>ツツミ</t>
    </rPh>
    <phoneticPr fontId="3"/>
  </si>
  <si>
    <t>泰彦</t>
    <rPh sb="0" eb="2">
      <t>ヤスヒコ</t>
    </rPh>
    <phoneticPr fontId="3"/>
  </si>
  <si>
    <t>け３６</t>
  </si>
  <si>
    <t>新谷</t>
    <rPh sb="0" eb="2">
      <t>シンヤ</t>
    </rPh>
    <phoneticPr fontId="3"/>
  </si>
  <si>
    <t>良</t>
    <rPh sb="0" eb="1">
      <t>リョウ</t>
    </rPh>
    <phoneticPr fontId="3"/>
  </si>
  <si>
    <t>代表者　荒深透</t>
    <rPh sb="4" eb="6">
      <t>アラフカ</t>
    </rPh>
    <rPh sb="6" eb="7">
      <t>トオル</t>
    </rPh>
    <phoneticPr fontId="3"/>
  </si>
  <si>
    <t>t_arafuka@murata.com</t>
    <phoneticPr fontId="3"/>
  </si>
  <si>
    <t>中野</t>
    <rPh sb="0" eb="1">
      <t>ナカ</t>
    </rPh>
    <rPh sb="1" eb="2">
      <t>ノ</t>
    </rPh>
    <phoneticPr fontId="3"/>
  </si>
  <si>
    <t>む２５</t>
  </si>
  <si>
    <t>大塚</t>
    <rPh sb="0" eb="2">
      <t>オオツカ</t>
    </rPh>
    <phoneticPr fontId="3"/>
  </si>
  <si>
    <t>陽</t>
    <rPh sb="0" eb="1">
      <t>ヨウ</t>
    </rPh>
    <phoneticPr fontId="3"/>
  </si>
  <si>
    <t>ぷ01</t>
    <phoneticPr fontId="3"/>
  </si>
  <si>
    <t>近江八幡市</t>
    <rPh sb="0" eb="4">
      <t>オウミハチマン</t>
    </rPh>
    <rPh sb="4" eb="5">
      <t>シ</t>
    </rPh>
    <phoneticPr fontId="3"/>
  </si>
  <si>
    <t>ぷ02</t>
    <phoneticPr fontId="3"/>
  </si>
  <si>
    <t>ぷ03</t>
  </si>
  <si>
    <t>照夫</t>
    <rPh sb="0" eb="2">
      <t>テルオ</t>
    </rPh>
    <phoneticPr fontId="3"/>
  </si>
  <si>
    <t>ぷ04</t>
  </si>
  <si>
    <t>ぷ05</t>
  </si>
  <si>
    <t>ぷ06</t>
  </si>
  <si>
    <t>ぷ07</t>
  </si>
  <si>
    <t>ぷ08</t>
  </si>
  <si>
    <t>ぷ09</t>
  </si>
  <si>
    <t>油利</t>
    <rPh sb="0" eb="2">
      <t>ユリ</t>
    </rPh>
    <phoneticPr fontId="3"/>
  </si>
  <si>
    <t>ぷ10</t>
  </si>
  <si>
    <t>ぷ11</t>
  </si>
  <si>
    <t>敬二</t>
    <rPh sb="0" eb="2">
      <t>ケイジ</t>
    </rPh>
    <phoneticPr fontId="3"/>
  </si>
  <si>
    <t>せ01</t>
    <phoneticPr fontId="3"/>
  </si>
  <si>
    <t>せ02</t>
    <phoneticPr fontId="3"/>
  </si>
  <si>
    <t>守山市</t>
    <rPh sb="0" eb="2">
      <t>モリヤマ</t>
    </rPh>
    <rPh sb="2" eb="3">
      <t>シ</t>
    </rPh>
    <phoneticPr fontId="3"/>
  </si>
  <si>
    <t>せ03</t>
    <phoneticPr fontId="3"/>
  </si>
  <si>
    <t>せ04</t>
  </si>
  <si>
    <t>せ05</t>
  </si>
  <si>
    <t>せ06</t>
  </si>
  <si>
    <t>せ07</t>
  </si>
  <si>
    <t>せ08</t>
    <phoneticPr fontId="3"/>
  </si>
  <si>
    <t>香帆</t>
    <rPh sb="0" eb="1">
      <t>カオ</t>
    </rPh>
    <rPh sb="1" eb="2">
      <t>ホ</t>
    </rPh>
    <phoneticPr fontId="3"/>
  </si>
  <si>
    <t>Jr</t>
    <phoneticPr fontId="3"/>
  </si>
  <si>
    <t>う０２</t>
    <phoneticPr fontId="3"/>
  </si>
  <si>
    <t>金子</t>
    <rPh sb="0" eb="2">
      <t>カネコ</t>
    </rPh>
    <phoneticPr fontId="3"/>
  </si>
  <si>
    <t>高之</t>
    <rPh sb="0" eb="2">
      <t>タカユキ</t>
    </rPh>
    <phoneticPr fontId="3"/>
  </si>
  <si>
    <t>山田</t>
    <rPh sb="0" eb="2">
      <t>ヤマダ</t>
    </rPh>
    <phoneticPr fontId="3"/>
  </si>
  <si>
    <t>佳明</t>
    <rPh sb="0" eb="1">
      <t>ヨシ</t>
    </rPh>
    <rPh sb="1" eb="2">
      <t>ア</t>
    </rPh>
    <phoneticPr fontId="3"/>
  </si>
  <si>
    <t>米原市</t>
    <phoneticPr fontId="3"/>
  </si>
  <si>
    <t>龍司</t>
  </si>
  <si>
    <t>池本</t>
    <rPh sb="0" eb="2">
      <t>イケモト</t>
    </rPh>
    <phoneticPr fontId="3"/>
  </si>
  <si>
    <t>敦貴</t>
    <rPh sb="0" eb="2">
      <t>アツキ</t>
    </rPh>
    <phoneticPr fontId="3"/>
  </si>
  <si>
    <t>岡村</t>
    <rPh sb="0" eb="2">
      <t>オカムラ</t>
    </rPh>
    <phoneticPr fontId="3"/>
  </si>
  <si>
    <t>治孝</t>
    <rPh sb="0" eb="2">
      <t>ハルタカ</t>
    </rPh>
    <phoneticPr fontId="3"/>
  </si>
  <si>
    <t>美佳</t>
    <rPh sb="0" eb="2">
      <t>ミカ</t>
    </rPh>
    <phoneticPr fontId="3"/>
  </si>
  <si>
    <t>林</t>
    <rPh sb="0" eb="1">
      <t>ハヤシ</t>
    </rPh>
    <phoneticPr fontId="3"/>
  </si>
  <si>
    <t>哲学</t>
    <rPh sb="0" eb="2">
      <t>テツガク</t>
    </rPh>
    <phoneticPr fontId="3"/>
  </si>
  <si>
    <t>こ０２</t>
    <phoneticPr fontId="3"/>
  </si>
  <si>
    <t>直八</t>
    <rPh sb="0" eb="1">
      <t>チョク</t>
    </rPh>
    <rPh sb="1" eb="2">
      <t>ハチ</t>
    </rPh>
    <phoneticPr fontId="3"/>
  </si>
  <si>
    <t>愛荘町</t>
    <rPh sb="0" eb="3">
      <t>アイショウチョウ</t>
    </rPh>
    <phoneticPr fontId="3"/>
  </si>
  <si>
    <t>降雨の為、開催中止</t>
    <rPh sb="0" eb="2">
      <t>コウウ</t>
    </rPh>
    <rPh sb="3" eb="4">
      <t>タメ</t>
    </rPh>
    <rPh sb="5" eb="7">
      <t>カイサイ</t>
    </rPh>
    <rPh sb="7" eb="9">
      <t>チュウシ</t>
    </rPh>
    <phoneticPr fontId="3"/>
  </si>
  <si>
    <t>永松・木村</t>
    <rPh sb="0" eb="2">
      <t>ナガマツ</t>
    </rPh>
    <rPh sb="3" eb="5">
      <t>キムラ</t>
    </rPh>
    <phoneticPr fontId="3"/>
  </si>
  <si>
    <t>梅田・小澤</t>
    <rPh sb="0" eb="2">
      <t>ウメダ</t>
    </rPh>
    <rPh sb="3" eb="5">
      <t>コザワ</t>
    </rPh>
    <phoneticPr fontId="3"/>
  </si>
  <si>
    <t>村川・姫井</t>
    <rPh sb="0" eb="2">
      <t>ムラカワ</t>
    </rPh>
    <rPh sb="3" eb="5">
      <t>ヒメイ</t>
    </rPh>
    <phoneticPr fontId="3"/>
  </si>
  <si>
    <t>Ｋテニス</t>
    <phoneticPr fontId="3"/>
  </si>
  <si>
    <t>うさかめ</t>
    <phoneticPr fontId="3"/>
  </si>
  <si>
    <t>川上・杉山</t>
    <rPh sb="0" eb="2">
      <t>カワカミ</t>
    </rPh>
    <rPh sb="3" eb="5">
      <t>スギヤマ</t>
    </rPh>
    <phoneticPr fontId="3"/>
  </si>
  <si>
    <t>村田ＴＣ</t>
    <rPh sb="0" eb="2">
      <t>ムラタ</t>
    </rPh>
    <phoneticPr fontId="3"/>
  </si>
  <si>
    <t>福永・川並</t>
    <rPh sb="0" eb="2">
      <t>フクナガ</t>
    </rPh>
    <rPh sb="3" eb="5">
      <t>カワナミ</t>
    </rPh>
    <phoneticPr fontId="3"/>
  </si>
  <si>
    <t>今井・伊吹</t>
    <rPh sb="0" eb="2">
      <t>イマイ</t>
    </rPh>
    <rPh sb="3" eb="5">
      <t>イブキ</t>
    </rPh>
    <phoneticPr fontId="3"/>
  </si>
  <si>
    <t>うさかめ　フレンズ</t>
    <phoneticPr fontId="3"/>
  </si>
  <si>
    <t>梶木・我孫子</t>
    <rPh sb="0" eb="2">
      <t>カジキ</t>
    </rPh>
    <rPh sb="3" eb="4">
      <t>ガ</t>
    </rPh>
    <rPh sb="4" eb="5">
      <t>ソン</t>
    </rPh>
    <rPh sb="5" eb="6">
      <t>コ</t>
    </rPh>
    <phoneticPr fontId="3"/>
  </si>
  <si>
    <t>不成立</t>
    <rPh sb="0" eb="3">
      <t>フセイリツ</t>
    </rPh>
    <phoneticPr fontId="3"/>
  </si>
  <si>
    <t>会　　場  ： 東近江市ひばり公園テニスコート・すこやかの杜テニスコート</t>
    <rPh sb="15" eb="17">
      <t>コウエン</t>
    </rPh>
    <rPh sb="29" eb="30">
      <t>モリ</t>
    </rPh>
    <phoneticPr fontId="32"/>
  </si>
  <si>
    <t>第17回</t>
    <phoneticPr fontId="3"/>
  </si>
  <si>
    <t>第16回</t>
    <phoneticPr fontId="3"/>
  </si>
  <si>
    <t>（Ｋテニスカレッジ）</t>
    <phoneticPr fontId="3"/>
  </si>
  <si>
    <t>140歳ダブルス</t>
    <phoneticPr fontId="3"/>
  </si>
  <si>
    <t>峰・山本</t>
    <rPh sb="0" eb="1">
      <t>ミネ</t>
    </rPh>
    <rPh sb="2" eb="4">
      <t>ヤマモト</t>
    </rPh>
    <phoneticPr fontId="3"/>
  </si>
  <si>
    <t>藤井・岡本</t>
    <rPh sb="0" eb="2">
      <t>フジイ</t>
    </rPh>
    <rPh sb="3" eb="5">
      <t>オカモト</t>
    </rPh>
    <phoneticPr fontId="3"/>
  </si>
  <si>
    <t>（グリフィンズ・一般）</t>
    <rPh sb="8" eb="10">
      <t>イッパン</t>
    </rPh>
    <phoneticPr fontId="3"/>
  </si>
  <si>
    <t>中田・山本</t>
    <rPh sb="0" eb="2">
      <t>ナカタ</t>
    </rPh>
    <rPh sb="3" eb="5">
      <t>ヤマモト</t>
    </rPh>
    <phoneticPr fontId="3"/>
  </si>
  <si>
    <t>（うさかめ）</t>
    <phoneticPr fontId="3"/>
  </si>
  <si>
    <t>土肥・古市</t>
    <rPh sb="0" eb="2">
      <t>ドイ</t>
    </rPh>
    <rPh sb="3" eb="5">
      <t>フルイチ</t>
    </rPh>
    <phoneticPr fontId="3"/>
  </si>
  <si>
    <t>（フレンズ・グリフィンズ）</t>
    <phoneticPr fontId="3"/>
  </si>
  <si>
    <t>永松・川並</t>
    <rPh sb="0" eb="2">
      <t>ナガマツ</t>
    </rPh>
    <rPh sb="3" eb="5">
      <t>カワナミ</t>
    </rPh>
    <phoneticPr fontId="3"/>
  </si>
  <si>
    <t>120歳ダブルス</t>
    <phoneticPr fontId="3"/>
  </si>
  <si>
    <t>吉岡・鈴木</t>
    <rPh sb="0" eb="2">
      <t>ヨシオカ</t>
    </rPh>
    <rPh sb="3" eb="5">
      <t>スズキ</t>
    </rPh>
    <phoneticPr fontId="3"/>
  </si>
  <si>
    <t>（フレンズ・プラチナ）</t>
    <phoneticPr fontId="3"/>
  </si>
  <si>
    <t>オープン(感染症対策に協力していただける方のみ。)</t>
    <rPh sb="5" eb="10">
      <t>カンセンショウタイサク</t>
    </rPh>
    <rPh sb="11" eb="13">
      <t>キョウリョク</t>
    </rPh>
    <rPh sb="20" eb="21">
      <t>カタ</t>
    </rPh>
    <phoneticPr fontId="3"/>
  </si>
  <si>
    <t>期　　日 ： 2022年３月20日（日）　9：00～</t>
    <rPh sb="11" eb="1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</si>
</sst>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人&quot;"/>
    <numFmt numFmtId="177" formatCode="yyyy/m/d;@"/>
    <numFmt numFmtId="178" formatCode="0&quot;円&quot;"/>
    <numFmt numFmtId="179" formatCode="0_);[Red]\(0\)"/>
  </numFmts>
  <fonts count="107">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b/>
      <sz val="11"/>
      <color indexed="8"/>
      <name val="ＭＳ Ｐゴシック"/>
      <family val="3"/>
      <charset val="128"/>
    </font>
    <font>
      <b/>
      <sz val="11"/>
      <color indexed="8"/>
      <name val="HGP平成明朝体W3"/>
      <family val="1"/>
      <charset val="128"/>
    </font>
    <font>
      <b/>
      <sz val="12"/>
      <color indexed="8"/>
      <name val="HGP平成明朝体W3"/>
      <family val="1"/>
      <charset val="128"/>
    </font>
    <font>
      <b/>
      <sz val="14"/>
      <color indexed="8"/>
      <name val="HGP平成明朝体W3"/>
      <family val="1"/>
      <charset val="128"/>
    </font>
    <font>
      <b/>
      <sz val="18"/>
      <color indexed="8"/>
      <name val="ＭＳ Ｐゴシック"/>
      <family val="3"/>
      <charset val="128"/>
    </font>
    <font>
      <b/>
      <sz val="18"/>
      <color indexed="8"/>
      <name val="HGP平成明朝体W3"/>
      <family val="1"/>
      <charset val="128"/>
    </font>
    <font>
      <b/>
      <sz val="16"/>
      <color indexed="8"/>
      <name val="HGP平成明朝体W3"/>
      <family val="1"/>
      <charset val="128"/>
    </font>
    <font>
      <b/>
      <sz val="24"/>
      <color indexed="8"/>
      <name val="HGP平成明朝体W3"/>
      <family val="1"/>
      <charset val="128"/>
    </font>
    <font>
      <sz val="11"/>
      <name val="ＭＳ Ｐゴシック"/>
      <family val="3"/>
      <charset val="128"/>
    </font>
    <font>
      <b/>
      <sz val="11"/>
      <name val="ＭＳ Ｐゴシック"/>
      <family val="3"/>
      <charset val="128"/>
    </font>
    <font>
      <b/>
      <sz val="11"/>
      <color indexed="10"/>
      <name val="ＭＳ Ｐゴシック"/>
      <family val="3"/>
      <charset val="128"/>
    </font>
    <font>
      <sz val="11"/>
      <color indexed="8"/>
      <name val="ＭＳ Ｐゴシック"/>
      <family val="3"/>
      <charset val="128"/>
    </font>
    <font>
      <b/>
      <sz val="9"/>
      <color indexed="8"/>
      <name val="ＭＳ Ｐゴシック"/>
      <family val="3"/>
      <charset val="128"/>
    </font>
    <font>
      <b/>
      <sz val="11"/>
      <color indexed="8"/>
      <name val="ＭＳ ゴシック"/>
      <family val="3"/>
      <charset val="128"/>
    </font>
    <font>
      <b/>
      <sz val="11"/>
      <color indexed="10"/>
      <name val="ＭＳ ゴシック"/>
      <family val="3"/>
      <charset val="128"/>
    </font>
    <font>
      <b/>
      <sz val="12"/>
      <color indexed="8"/>
      <name val="ＭＳ Ｐゴシック"/>
      <family val="3"/>
      <charset val="128"/>
    </font>
    <font>
      <b/>
      <sz val="10"/>
      <color indexed="8"/>
      <name val="ＭＳ Ｐゴシック"/>
      <family val="3"/>
      <charset val="128"/>
    </font>
    <font>
      <b/>
      <sz val="20"/>
      <color indexed="60"/>
      <name val="Lr oSVbN"/>
      <family val="3"/>
      <charset val="128"/>
    </font>
    <font>
      <b/>
      <sz val="16"/>
      <name val="Lr oSVbN"/>
      <family val="3"/>
      <charset val="128"/>
    </font>
    <font>
      <sz val="16"/>
      <name val="Lr oSVbN"/>
      <family val="3"/>
      <charset val="128"/>
    </font>
    <font>
      <sz val="11"/>
      <name val="Lr oSVbN"/>
      <family val="3"/>
      <charset val="128"/>
    </font>
    <font>
      <b/>
      <sz val="11"/>
      <name val="Lr oSVbN"/>
      <family val="3"/>
      <charset val="128"/>
    </font>
    <font>
      <sz val="10"/>
      <name val="Lr oSVbN"/>
      <family val="3"/>
      <charset val="128"/>
    </font>
    <font>
      <sz val="8"/>
      <name val="Lr oSVbN"/>
      <family val="3"/>
      <charset val="128"/>
    </font>
    <font>
      <sz val="7"/>
      <name val="Lr oSVbN"/>
      <family val="3"/>
      <charset val="128"/>
    </font>
    <font>
      <sz val="9"/>
      <name val="Lr oSVbN"/>
      <family val="3"/>
      <charset val="128"/>
    </font>
    <font>
      <sz val="8"/>
      <name val="Century"/>
      <family val="1"/>
    </font>
    <font>
      <sz val="8"/>
      <name val="Lr"/>
      <family val="1"/>
      <charset val="128"/>
    </font>
    <font>
      <sz val="6"/>
      <name val="Lr oSVbN"/>
      <family val="3"/>
      <charset val="128"/>
    </font>
    <font>
      <b/>
      <sz val="12"/>
      <color indexed="8"/>
      <name val="Arial Unicode MS"/>
      <family val="3"/>
      <charset val="128"/>
    </font>
    <font>
      <b/>
      <sz val="12"/>
      <color indexed="10"/>
      <name val="Arial Unicode MS"/>
      <family val="3"/>
      <charset val="128"/>
    </font>
    <font>
      <b/>
      <sz val="11"/>
      <name val="Arial Unicode MS"/>
      <family val="3"/>
      <charset val="128"/>
    </font>
    <font>
      <b/>
      <sz val="12"/>
      <name val="Arial Unicode MS"/>
      <family val="3"/>
      <charset val="128"/>
    </font>
    <font>
      <b/>
      <sz val="11"/>
      <color indexed="8"/>
      <name val="Arial Unicode MS"/>
      <family val="3"/>
      <charset val="128"/>
    </font>
    <font>
      <sz val="11"/>
      <color indexed="8"/>
      <name val="Arial Unicode MS"/>
      <family val="3"/>
      <charset val="128"/>
    </font>
    <font>
      <b/>
      <sz val="16"/>
      <name val="Arial Unicode MS"/>
      <family val="3"/>
      <charset val="128"/>
    </font>
    <font>
      <b/>
      <sz val="20"/>
      <color indexed="10"/>
      <name val="Arial Unicode MS"/>
      <family val="3"/>
      <charset val="128"/>
    </font>
    <font>
      <b/>
      <sz val="10.5"/>
      <color indexed="8"/>
      <name val="Arial Unicode MS"/>
      <family val="3"/>
      <charset val="128"/>
    </font>
    <font>
      <b/>
      <sz val="9"/>
      <color indexed="8"/>
      <name val="HGP平成明朝体W3"/>
      <family val="1"/>
      <charset val="128"/>
    </font>
    <font>
      <b/>
      <sz val="10"/>
      <color indexed="8"/>
      <name val="HGP平成明朝体W3"/>
      <family val="1"/>
      <charset val="128"/>
    </font>
    <font>
      <b/>
      <sz val="10"/>
      <color indexed="10"/>
      <name val="HGP平成明朝体W3"/>
      <family val="1"/>
      <charset val="128"/>
    </font>
    <font>
      <b/>
      <sz val="12"/>
      <color indexed="17"/>
      <name val="Arial Unicode MS"/>
      <family val="3"/>
      <charset val="128"/>
    </font>
    <font>
      <b/>
      <sz val="12"/>
      <color indexed="12"/>
      <name val="Arial Unicode MS"/>
      <family val="3"/>
      <charset val="128"/>
    </font>
    <font>
      <b/>
      <sz val="8"/>
      <color indexed="8"/>
      <name val="HGP平成明朝体W3"/>
      <family val="1"/>
      <charset val="128"/>
    </font>
    <font>
      <b/>
      <sz val="12"/>
      <color indexed="10"/>
      <name val="HGP平成明朝体W3"/>
      <family val="1"/>
      <charset val="128"/>
    </font>
    <font>
      <b/>
      <sz val="20"/>
      <color indexed="10"/>
      <name val="HGP平成明朝体W3"/>
      <family val="1"/>
      <charset val="128"/>
    </font>
    <font>
      <b/>
      <sz val="16"/>
      <color indexed="17"/>
      <name val="Arial Unicode MS"/>
      <family val="3"/>
      <charset val="128"/>
    </font>
    <font>
      <b/>
      <sz val="14"/>
      <color indexed="12"/>
      <name val="HGP平成明朝体W3"/>
      <family val="1"/>
      <charset val="128"/>
    </font>
    <font>
      <b/>
      <sz val="16"/>
      <color indexed="12"/>
      <name val="HGP平成明朝体W3"/>
      <family val="1"/>
      <charset val="128"/>
    </font>
    <font>
      <sz val="11"/>
      <color indexed="8"/>
      <name val="Lr oSVbN"/>
      <family val="3"/>
      <charset val="128"/>
    </font>
    <font>
      <sz val="10"/>
      <color indexed="8"/>
      <name val="Lr oSVbN"/>
      <family val="3"/>
      <charset val="128"/>
    </font>
    <font>
      <sz val="9"/>
      <color indexed="8"/>
      <name val="Lr oSVbN"/>
      <family val="3"/>
      <charset val="128"/>
    </font>
    <font>
      <sz val="8"/>
      <color indexed="8"/>
      <name val="Lr oSVbN"/>
      <family val="3"/>
      <charset val="128"/>
    </font>
    <font>
      <sz val="10"/>
      <color indexed="8"/>
      <name val="Lr"/>
      <family val="1"/>
      <charset val="128"/>
    </font>
    <font>
      <sz val="8"/>
      <color indexed="8"/>
      <name val="Lr"/>
      <family val="1"/>
      <charset val="128"/>
    </font>
    <font>
      <sz val="11"/>
      <color theme="1"/>
      <name val="ＭＳ Ｐゴシック"/>
      <family val="3"/>
      <charset val="128"/>
      <scheme val="minor"/>
    </font>
    <font>
      <sz val="10"/>
      <name val="Lr"/>
      <family val="1"/>
      <charset val="128"/>
    </font>
    <font>
      <b/>
      <sz val="11"/>
      <color theme="1"/>
      <name val="ＭＳ Ｐゴシック"/>
      <family val="3"/>
      <charset val="128"/>
      <scheme val="minor"/>
    </font>
    <font>
      <b/>
      <sz val="11"/>
      <color rgb="FFFF0000"/>
      <name val="ＭＳ Ｐゴシック"/>
      <family val="3"/>
      <charset val="128"/>
    </font>
    <font>
      <b/>
      <sz val="11"/>
      <color theme="1"/>
      <name val="ＭＳ Ｐゴシック"/>
      <family val="3"/>
      <charset val="128"/>
    </font>
    <font>
      <sz val="11"/>
      <color theme="1"/>
      <name val="ＭＳ Ｐゴシック"/>
      <family val="3"/>
      <charset val="128"/>
    </font>
    <font>
      <b/>
      <sz val="11"/>
      <color rgb="FFFF0000"/>
      <name val="Lr oSVbN"/>
      <family val="3"/>
      <charset val="128"/>
    </font>
    <font>
      <b/>
      <sz val="10"/>
      <color rgb="FFFF0000"/>
      <name val="Lr oSVbN"/>
      <family val="3"/>
      <charset val="128"/>
    </font>
    <font>
      <b/>
      <sz val="9"/>
      <color rgb="FFFF0000"/>
      <name val="Lr oSVbN"/>
      <family val="3"/>
      <charset val="128"/>
    </font>
    <font>
      <b/>
      <sz val="10"/>
      <color rgb="FFFF0000"/>
      <name val="Lr"/>
      <family val="1"/>
      <charset val="128"/>
    </font>
    <font>
      <sz val="11"/>
      <color theme="1"/>
      <name val="Arial Unicode MS"/>
      <family val="3"/>
      <charset val="128"/>
    </font>
    <font>
      <b/>
      <sz val="12"/>
      <color theme="1"/>
      <name val="Arial Unicode MS"/>
      <family val="3"/>
      <charset val="128"/>
    </font>
    <font>
      <b/>
      <sz val="12"/>
      <color rgb="FFFF0000"/>
      <name val="Arial Unicode MS"/>
      <family val="3"/>
      <charset val="128"/>
    </font>
    <font>
      <sz val="11"/>
      <color rgb="FFFF0000"/>
      <name val="ＭＳ Ｐゴシック"/>
      <family val="3"/>
      <charset val="128"/>
    </font>
    <font>
      <b/>
      <sz val="11"/>
      <name val="ＭＳ Ｐゴシック"/>
      <family val="3"/>
      <charset val="128"/>
      <scheme val="minor"/>
    </font>
    <font>
      <b/>
      <sz val="11"/>
      <color rgb="FFFF0000"/>
      <name val="ＭＳ Ｐゴシック"/>
      <family val="3"/>
      <charset val="128"/>
      <scheme val="minor"/>
    </font>
    <font>
      <b/>
      <sz val="18"/>
      <color indexed="12"/>
      <name val="ＭＳ Ｐゴシック"/>
      <family val="3"/>
      <charset val="128"/>
    </font>
    <font>
      <b/>
      <sz val="14"/>
      <color indexed="17"/>
      <name val="ＭＳ Ｐゴシック"/>
      <family val="3"/>
      <charset val="128"/>
    </font>
    <font>
      <b/>
      <sz val="14"/>
      <color indexed="10"/>
      <name val="ＭＳ Ｐゴシック"/>
      <family val="3"/>
      <charset val="128"/>
    </font>
    <font>
      <b/>
      <sz val="11"/>
      <color theme="1"/>
      <name val="Lr oSVbN"/>
      <family val="3"/>
      <charset val="128"/>
    </font>
    <font>
      <b/>
      <sz val="10"/>
      <color theme="1"/>
      <name val="Lr oSVbN"/>
      <family val="3"/>
      <charset val="128"/>
    </font>
    <font>
      <b/>
      <sz val="9"/>
      <color theme="1"/>
      <name val="Lr oSVbN"/>
      <family val="3"/>
      <charset val="128"/>
    </font>
    <font>
      <b/>
      <sz val="8"/>
      <color theme="1"/>
      <name val="Lr oSVbN"/>
      <family val="3"/>
      <charset val="128"/>
    </font>
    <font>
      <b/>
      <sz val="10"/>
      <color theme="1"/>
      <name val="Lr"/>
      <family val="1"/>
      <charset val="128"/>
    </font>
    <font>
      <sz val="11"/>
      <color theme="1"/>
      <name val="HGｺﾞｼｯｸE"/>
      <family val="3"/>
      <charset val="128"/>
    </font>
    <font>
      <b/>
      <sz val="11"/>
      <color indexed="8"/>
      <name val="ＭＳ Ｐゴシック"/>
      <family val="3"/>
      <charset val="128"/>
      <scheme val="minor"/>
    </font>
    <font>
      <b/>
      <sz val="11"/>
      <name val="HG創英角ｺﾞｼｯｸUB"/>
      <family val="3"/>
      <charset val="128"/>
    </font>
    <font>
      <b/>
      <sz val="11"/>
      <name val="HGS明朝B"/>
      <family val="1"/>
      <charset val="128"/>
    </font>
    <font>
      <sz val="11"/>
      <name val="HG創英角ｺﾞｼｯｸUB"/>
      <family val="3"/>
      <charset val="128"/>
    </font>
    <font>
      <sz val="11"/>
      <name val="HGS明朝B"/>
      <family val="1"/>
      <charset val="128"/>
    </font>
    <font>
      <sz val="11"/>
      <color theme="0" tint="-0.14999847407452621"/>
      <name val="ＭＳ Ｐゴシック"/>
      <family val="3"/>
      <charset val="128"/>
    </font>
    <font>
      <sz val="11"/>
      <color theme="1"/>
      <name val="HG創英角ｺﾞｼｯｸUB"/>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b/>
      <sz val="11"/>
      <name val="BIZ UDP明朝 Medium"/>
      <family val="1"/>
      <charset val="128"/>
    </font>
    <font>
      <b/>
      <sz val="11"/>
      <color indexed="10"/>
      <name val="ＭＳ Ｐゴシック"/>
      <family val="3"/>
      <charset val="128"/>
      <scheme val="minor"/>
    </font>
    <font>
      <b/>
      <sz val="11"/>
      <name val="MS PGothic"/>
      <family val="3"/>
      <charset val="128"/>
    </font>
    <font>
      <b/>
      <sz val="11"/>
      <color rgb="FF000000"/>
      <name val="MS PGothic"/>
      <family val="3"/>
      <charset val="128"/>
    </font>
    <font>
      <b/>
      <sz val="11"/>
      <color rgb="FFFF0000"/>
      <name val="MS PGothic"/>
      <family val="3"/>
      <charset val="128"/>
    </font>
    <font>
      <b/>
      <sz val="11"/>
      <color rgb="FF000000"/>
      <name val="ＭＳ Ｐゴシック"/>
      <family val="3"/>
      <charset val="128"/>
    </font>
    <font>
      <u/>
      <sz val="11"/>
      <color theme="10"/>
      <name val="ＭＳ Ｐゴシック"/>
      <family val="3"/>
      <charset val="128"/>
      <scheme val="minor"/>
    </font>
    <font>
      <b/>
      <sz val="11"/>
      <color rgb="FF00B050"/>
      <name val="ＭＳ Ｐゴシック"/>
      <family val="3"/>
      <charset val="128"/>
    </font>
    <font>
      <b/>
      <sz val="10"/>
      <name val="Lr oSVbN"/>
      <family val="3"/>
      <charset val="128"/>
    </font>
    <font>
      <b/>
      <sz val="9"/>
      <name val="Lr oSVbN"/>
      <family val="3"/>
      <charset val="128"/>
    </font>
    <font>
      <b/>
      <sz val="10"/>
      <name val="Lr"/>
      <family val="1"/>
      <charset val="128"/>
    </font>
    <font>
      <b/>
      <sz val="7"/>
      <name val="Lr oSVbN"/>
      <family val="3"/>
      <charset val="128"/>
    </font>
    <font>
      <b/>
      <sz val="14"/>
      <color indexed="10"/>
      <name val="HGP平成明朝体W3"/>
      <family val="1"/>
      <charset val="128"/>
    </font>
  </fonts>
  <fills count="6">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8"/>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hair">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thin">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hair">
        <color indexed="64"/>
      </top>
      <bottom style="thin">
        <color indexed="64"/>
      </bottom>
      <diagonal/>
    </border>
    <border>
      <left/>
      <right/>
      <top/>
      <bottom style="dotted">
        <color indexed="64"/>
      </bottom>
      <diagonal/>
    </border>
  </borders>
  <cellStyleXfs count="32">
    <xf numFmtId="0" fontId="0" fillId="0" borderId="0">
      <alignment vertical="center"/>
    </xf>
    <xf numFmtId="0" fontId="15" fillId="0" borderId="0">
      <alignment vertical="center"/>
    </xf>
    <xf numFmtId="6" fontId="15" fillId="0" borderId="0" applyFont="0" applyFill="0" applyBorder="0" applyAlignment="0" applyProtection="0">
      <alignment vertical="center"/>
    </xf>
    <xf numFmtId="0" fontId="1" fillId="0" borderId="0">
      <alignment vertical="center"/>
    </xf>
    <xf numFmtId="0" fontId="59" fillId="0" borderId="0">
      <alignment vertical="center"/>
    </xf>
    <xf numFmtId="0" fontId="12" fillId="0" borderId="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59" fillId="0" borderId="0">
      <alignment vertical="center"/>
    </xf>
    <xf numFmtId="0" fontId="2" fillId="0" borderId="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pplyProtection="0">
      <alignment vertical="center"/>
    </xf>
    <xf numFmtId="0" fontId="12" fillId="0" borderId="0" applyProtection="0"/>
    <xf numFmtId="0" fontId="2"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12" fillId="0" borderId="0"/>
    <xf numFmtId="0" fontId="1" fillId="0" borderId="0">
      <alignment vertical="center"/>
    </xf>
    <xf numFmtId="0" fontId="12"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00" fillId="0" borderId="0" applyNumberFormat="0" applyFill="0" applyBorder="0" applyAlignment="0" applyProtection="0">
      <alignment vertical="center"/>
    </xf>
  </cellStyleXfs>
  <cellXfs count="689">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4" fillId="0" borderId="0" xfId="0" applyFont="1">
      <alignment vertical="center"/>
    </xf>
    <xf numFmtId="0" fontId="4" fillId="0" borderId="0" xfId="0" applyFont="1" applyAlignment="1">
      <alignment horizontal="right"/>
    </xf>
    <xf numFmtId="176" fontId="13" fillId="0" borderId="0" xfId="16" applyNumberFormat="1" applyFont="1">
      <alignment vertical="center"/>
    </xf>
    <xf numFmtId="10" fontId="13" fillId="0" borderId="0" xfId="16" applyNumberFormat="1" applyFont="1">
      <alignment vertical="center"/>
    </xf>
    <xf numFmtId="0" fontId="4" fillId="0" borderId="0" xfId="16" applyFont="1" applyAlignment="1">
      <alignment horizontal="right" vertical="center"/>
    </xf>
    <xf numFmtId="0" fontId="13" fillId="0" borderId="0" xfId="17" applyFont="1"/>
    <xf numFmtId="0" fontId="21" fillId="2" borderId="0" xfId="0" applyFont="1" applyFill="1" applyAlignment="1"/>
    <xf numFmtId="0" fontId="22" fillId="2" borderId="0" xfId="0" applyFont="1" applyFill="1" applyAlignment="1"/>
    <xf numFmtId="0" fontId="23" fillId="2" borderId="0" xfId="0" applyFont="1" applyFill="1" applyAlignment="1"/>
    <xf numFmtId="0" fontId="24" fillId="2" borderId="0" xfId="0" applyFont="1" applyFill="1" applyAlignment="1"/>
    <xf numFmtId="0" fontId="33" fillId="0" borderId="0" xfId="0" applyFont="1">
      <alignment vertical="center"/>
    </xf>
    <xf numFmtId="0" fontId="34" fillId="0" borderId="0" xfId="0" applyFont="1">
      <alignment vertical="center"/>
    </xf>
    <xf numFmtId="0" fontId="35" fillId="0" borderId="0" xfId="0" applyFont="1" applyAlignment="1"/>
    <xf numFmtId="0" fontId="36" fillId="0" borderId="0" xfId="0" applyFont="1" applyAlignment="1">
      <alignment horizontal="left" indent="1"/>
    </xf>
    <xf numFmtId="0" fontId="37" fillId="0" borderId="0" xfId="0" applyFont="1">
      <alignment vertical="center"/>
    </xf>
    <xf numFmtId="0" fontId="38" fillId="0" borderId="0" xfId="0" applyFont="1">
      <alignment vertical="center"/>
    </xf>
    <xf numFmtId="0" fontId="35" fillId="0" borderId="1" xfId="0" applyFont="1" applyBorder="1" applyAlignment="1"/>
    <xf numFmtId="0" fontId="35" fillId="0" borderId="2" xfId="0" applyFont="1" applyBorder="1" applyAlignment="1"/>
    <xf numFmtId="0" fontId="35" fillId="0" borderId="3" xfId="0" applyFont="1" applyBorder="1" applyAlignment="1"/>
    <xf numFmtId="0" fontId="39" fillId="0" borderId="4" xfId="0" applyFont="1" applyBorder="1" applyAlignment="1">
      <alignment horizontal="left"/>
    </xf>
    <xf numFmtId="0" fontId="35" fillId="0" borderId="5" xfId="0" applyFont="1" applyBorder="1" applyAlignment="1"/>
    <xf numFmtId="0" fontId="35" fillId="0" borderId="5" xfId="0" applyFont="1" applyBorder="1" applyAlignment="1">
      <alignment horizontal="center"/>
    </xf>
    <xf numFmtId="0" fontId="35" fillId="0" borderId="6" xfId="0" applyFont="1" applyBorder="1" applyAlignment="1"/>
    <xf numFmtId="0" fontId="41" fillId="0" borderId="0" xfId="0" applyFont="1">
      <alignment vertical="center"/>
    </xf>
    <xf numFmtId="0" fontId="33" fillId="0" borderId="0" xfId="0" applyFont="1" applyAlignment="1">
      <alignment horizontal="right" vertical="center"/>
    </xf>
    <xf numFmtId="0" fontId="42" fillId="0" borderId="0" xfId="0" applyFont="1" applyAlignment="1">
      <alignment horizontal="center" vertical="center"/>
    </xf>
    <xf numFmtId="0" fontId="43" fillId="0" borderId="0" xfId="0" applyFont="1" applyAlignment="1">
      <alignment horizontal="center" vertical="center"/>
    </xf>
    <xf numFmtId="0" fontId="6" fillId="0" borderId="0" xfId="0" applyFont="1">
      <alignment vertical="center"/>
    </xf>
    <xf numFmtId="0" fontId="0" fillId="2" borderId="0" xfId="0" applyFill="1">
      <alignment vertical="center"/>
    </xf>
    <xf numFmtId="0" fontId="25" fillId="2" borderId="7" xfId="0" applyFont="1" applyFill="1" applyBorder="1" applyAlignment="1">
      <alignment horizontal="center"/>
    </xf>
    <xf numFmtId="0" fontId="25" fillId="2" borderId="8" xfId="0" applyFont="1" applyFill="1" applyBorder="1" applyAlignment="1">
      <alignment horizontal="center"/>
    </xf>
    <xf numFmtId="0" fontId="4" fillId="0" borderId="0" xfId="16" applyFont="1" applyAlignment="1">
      <alignment horizontal="left" vertical="center" shrinkToFit="1"/>
    </xf>
    <xf numFmtId="0" fontId="13" fillId="0" borderId="0" xfId="18" applyFont="1">
      <alignment vertical="center"/>
    </xf>
    <xf numFmtId="0" fontId="45" fillId="0" borderId="0" xfId="0" applyFont="1" applyAlignment="1">
      <alignment horizontal="left" indent="1"/>
    </xf>
    <xf numFmtId="0" fontId="19" fillId="0" borderId="0" xfId="0" applyFont="1">
      <alignment vertical="center"/>
    </xf>
    <xf numFmtId="0" fontId="47" fillId="0" borderId="0" xfId="0" applyFont="1" applyAlignment="1">
      <alignment horizontal="center"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9" xfId="0" applyFont="1" applyBorder="1" applyAlignment="1">
      <alignment horizontal="center" vertical="center"/>
    </xf>
    <xf numFmtId="178" fontId="6" fillId="0" borderId="0" xfId="0" applyNumberFormat="1" applyFont="1">
      <alignment vertical="center"/>
    </xf>
    <xf numFmtId="0" fontId="11" fillId="0" borderId="0" xfId="0" applyFont="1" applyAlignment="1">
      <alignment horizontal="center" vertical="center"/>
    </xf>
    <xf numFmtId="0" fontId="9" fillId="0" borderId="0" xfId="0" applyFont="1" applyAlignment="1">
      <alignment horizontal="center" vertical="center"/>
    </xf>
    <xf numFmtId="0" fontId="7" fillId="0" borderId="0" xfId="0" applyFont="1">
      <alignment vertical="center"/>
    </xf>
    <xf numFmtId="0" fontId="13" fillId="0" borderId="0" xfId="16" applyFont="1" applyAlignment="1">
      <alignment horizontal="left" vertical="center"/>
    </xf>
    <xf numFmtId="0" fontId="0" fillId="2" borderId="9"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5" fillId="0" borderId="9" xfId="0" applyFont="1" applyBorder="1">
      <alignment vertical="center"/>
    </xf>
    <xf numFmtId="0" fontId="7" fillId="0" borderId="19" xfId="0" applyFont="1" applyBorder="1">
      <alignment vertical="center"/>
    </xf>
    <xf numFmtId="0" fontId="7" fillId="0" borderId="21" xfId="0" applyFont="1" applyBorder="1" applyAlignment="1">
      <alignment horizontal="right" vertical="center"/>
    </xf>
    <xf numFmtId="49" fontId="13" fillId="0" borderId="0" xfId="16" applyNumberFormat="1" applyFont="1">
      <alignment vertical="center"/>
    </xf>
    <xf numFmtId="0" fontId="14" fillId="0" borderId="0" xfId="16" applyFont="1">
      <alignment vertical="center"/>
    </xf>
    <xf numFmtId="0" fontId="13" fillId="0" borderId="0" xfId="0" applyFont="1" applyAlignment="1"/>
    <xf numFmtId="0" fontId="4" fillId="0" borderId="0" xfId="16" applyFont="1">
      <alignment vertical="center"/>
    </xf>
    <xf numFmtId="0" fontId="4" fillId="0" borderId="0" xfId="0" applyFont="1" applyAlignment="1"/>
    <xf numFmtId="0" fontId="13" fillId="0" borderId="0" xfId="16" applyFont="1" applyAlignment="1">
      <alignment horizontal="right" vertical="center"/>
    </xf>
    <xf numFmtId="0" fontId="17" fillId="0" borderId="0" xfId="0" applyFont="1" applyAlignment="1">
      <alignment horizontal="left"/>
    </xf>
    <xf numFmtId="0" fontId="4" fillId="0" borderId="0" xfId="0" applyFont="1" applyAlignment="1">
      <alignment horizontal="left"/>
    </xf>
    <xf numFmtId="0" fontId="14" fillId="0" borderId="0" xfId="16" applyFont="1" applyAlignment="1">
      <alignment horizontal="left" vertical="center"/>
    </xf>
    <xf numFmtId="0" fontId="12" fillId="2" borderId="15"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0" fontId="12" fillId="2" borderId="16" xfId="0" applyFont="1" applyFill="1" applyBorder="1">
      <alignment vertical="center"/>
    </xf>
    <xf numFmtId="0" fontId="19" fillId="0" borderId="0" xfId="16" applyFont="1" applyAlignment="1">
      <alignment horizontal="center" vertical="center"/>
    </xf>
    <xf numFmtId="0" fontId="62" fillId="0" borderId="0" xfId="16" applyFont="1">
      <alignment vertical="center"/>
    </xf>
    <xf numFmtId="0" fontId="62" fillId="0" borderId="0" xfId="16" applyFont="1" applyAlignment="1">
      <alignment horizontal="left" vertical="center" shrinkToFit="1"/>
    </xf>
    <xf numFmtId="0" fontId="4" fillId="0" borderId="0" xfId="20" applyFont="1" applyAlignment="1"/>
    <xf numFmtId="0" fontId="62" fillId="0" borderId="0" xfId="20" applyFont="1">
      <alignment vertical="center"/>
    </xf>
    <xf numFmtId="0" fontId="13" fillId="4" borderId="0" xfId="16" applyFont="1" applyFill="1">
      <alignment vertical="center"/>
    </xf>
    <xf numFmtId="0" fontId="63" fillId="0" borderId="0" xfId="16" applyFont="1">
      <alignment vertical="center"/>
    </xf>
    <xf numFmtId="0" fontId="4" fillId="0" borderId="0" xfId="20" applyFont="1">
      <alignment vertical="center"/>
    </xf>
    <xf numFmtId="0" fontId="62" fillId="0" borderId="0" xfId="16" applyFont="1" applyAlignment="1">
      <alignment horizontal="left" vertical="center"/>
    </xf>
    <xf numFmtId="0" fontId="13" fillId="0" borderId="0" xfId="20" applyFont="1" applyAlignment="1"/>
    <xf numFmtId="0" fontId="14" fillId="0" borderId="0" xfId="20" applyFont="1">
      <alignment vertical="center"/>
    </xf>
    <xf numFmtId="0" fontId="13" fillId="0" borderId="0" xfId="20" applyFont="1">
      <alignment vertical="center"/>
    </xf>
    <xf numFmtId="0" fontId="62" fillId="0" borderId="0" xfId="0" applyFont="1">
      <alignment vertical="center"/>
    </xf>
    <xf numFmtId="0" fontId="4" fillId="0" borderId="0" xfId="22" applyFont="1"/>
    <xf numFmtId="0" fontId="4" fillId="0" borderId="0" xfId="20" applyFont="1" applyAlignment="1">
      <alignment horizontal="right" vertical="center"/>
    </xf>
    <xf numFmtId="0" fontId="4" fillId="0" borderId="0" xfId="20" applyFont="1" applyAlignment="1">
      <alignment horizontal="center" vertical="center"/>
    </xf>
    <xf numFmtId="0" fontId="61" fillId="2" borderId="0" xfId="0" applyFont="1" applyFill="1">
      <alignment vertical="center"/>
    </xf>
    <xf numFmtId="0" fontId="61" fillId="0" borderId="0" xfId="0" applyFont="1">
      <alignment vertical="center"/>
    </xf>
    <xf numFmtId="0" fontId="61" fillId="2" borderId="15" xfId="0" applyFont="1" applyFill="1" applyBorder="1">
      <alignment vertical="center"/>
    </xf>
    <xf numFmtId="0" fontId="62" fillId="2" borderId="15" xfId="0" applyFont="1" applyFill="1" applyBorder="1">
      <alignment vertical="center"/>
    </xf>
    <xf numFmtId="0" fontId="62" fillId="2" borderId="17" xfId="0" applyFont="1" applyFill="1" applyBorder="1">
      <alignment vertical="center"/>
    </xf>
    <xf numFmtId="0" fontId="61" fillId="2" borderId="9" xfId="0" applyFont="1" applyFill="1" applyBorder="1">
      <alignment vertical="center"/>
    </xf>
    <xf numFmtId="0" fontId="62" fillId="2" borderId="18" xfId="0" applyFont="1" applyFill="1" applyBorder="1">
      <alignment vertical="center"/>
    </xf>
    <xf numFmtId="0" fontId="62" fillId="2" borderId="16" xfId="0" applyFont="1" applyFill="1" applyBorder="1">
      <alignment vertical="center"/>
    </xf>
    <xf numFmtId="0" fontId="69" fillId="0" borderId="0" xfId="0" applyFont="1">
      <alignment vertical="center"/>
    </xf>
    <xf numFmtId="0" fontId="70" fillId="0" borderId="0" xfId="0" applyFont="1" applyAlignment="1">
      <alignment horizontal="left" indent="1"/>
    </xf>
    <xf numFmtId="0" fontId="71" fillId="0" borderId="0" xfId="0" applyFont="1">
      <alignment vertical="center"/>
    </xf>
    <xf numFmtId="0" fontId="72" fillId="0" borderId="0" xfId="0" applyFont="1">
      <alignment vertical="center"/>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lignment vertical="center"/>
    </xf>
    <xf numFmtId="0" fontId="13" fillId="0" borderId="0" xfId="24" applyFont="1">
      <alignment vertical="center"/>
    </xf>
    <xf numFmtId="0" fontId="63" fillId="0" borderId="0" xfId="16" applyFont="1" applyAlignment="1">
      <alignment horizontal="right" vertical="center"/>
    </xf>
    <xf numFmtId="0" fontId="62" fillId="0" borderId="0" xfId="18" applyFont="1">
      <alignment vertical="center"/>
    </xf>
    <xf numFmtId="0" fontId="14" fillId="0" borderId="0" xfId="24" applyFont="1">
      <alignment vertical="center"/>
    </xf>
    <xf numFmtId="0" fontId="63" fillId="0" borderId="0" xfId="20" applyFont="1">
      <alignment vertical="center"/>
    </xf>
    <xf numFmtId="0" fontId="63" fillId="0" borderId="0" xfId="0" applyFont="1">
      <alignment vertical="center"/>
    </xf>
    <xf numFmtId="179" fontId="13" fillId="4" borderId="0" xfId="16" applyNumberFormat="1" applyFont="1" applyFill="1" applyAlignment="1">
      <alignment horizontal="right" vertical="center"/>
    </xf>
    <xf numFmtId="0" fontId="0" fillId="4" borderId="0" xfId="0" applyFill="1">
      <alignment vertical="center"/>
    </xf>
    <xf numFmtId="0" fontId="4" fillId="4" borderId="0" xfId="0" applyFont="1" applyFill="1" applyAlignment="1"/>
    <xf numFmtId="0" fontId="4" fillId="4" borderId="0" xfId="16" applyFont="1" applyFill="1" applyAlignment="1">
      <alignment horizontal="left" vertical="center"/>
    </xf>
    <xf numFmtId="0" fontId="4" fillId="4" borderId="0" xfId="16" applyFont="1" applyFill="1">
      <alignment vertical="center"/>
    </xf>
    <xf numFmtId="0" fontId="62" fillId="4" borderId="0" xfId="16" applyFont="1" applyFill="1">
      <alignment vertical="center"/>
    </xf>
    <xf numFmtId="0" fontId="64" fillId="0" borderId="0" xfId="0" applyFont="1">
      <alignment vertical="center"/>
    </xf>
    <xf numFmtId="0" fontId="4" fillId="0" borderId="49" xfId="16" applyFont="1" applyBorder="1">
      <alignment vertical="center"/>
    </xf>
    <xf numFmtId="0" fontId="4" fillId="0" borderId="10" xfId="16" applyFont="1" applyBorder="1">
      <alignment vertical="center"/>
    </xf>
    <xf numFmtId="0" fontId="20" fillId="0" borderId="0" xfId="0" applyFont="1">
      <alignment vertical="center"/>
    </xf>
    <xf numFmtId="0" fontId="4" fillId="0" borderId="0" xfId="25" applyFont="1" applyAlignment="1">
      <alignment horizontal="right"/>
    </xf>
    <xf numFmtId="0" fontId="4" fillId="0" borderId="0" xfId="26" applyFont="1" applyAlignment="1"/>
    <xf numFmtId="0" fontId="4" fillId="0" borderId="0" xfId="26" applyFont="1">
      <alignment vertical="center"/>
    </xf>
    <xf numFmtId="0" fontId="19" fillId="0" borderId="0" xfId="25" applyFont="1" applyAlignment="1">
      <alignment horizontal="center" vertical="center"/>
    </xf>
    <xf numFmtId="0" fontId="4" fillId="0" borderId="0" xfId="25" applyFont="1" applyAlignment="1">
      <alignment horizontal="left"/>
    </xf>
    <xf numFmtId="0" fontId="13" fillId="0" borderId="0" xfId="25" applyFont="1" applyAlignment="1">
      <alignment horizontal="left"/>
    </xf>
    <xf numFmtId="0" fontId="73" fillId="0" borderId="0" xfId="0" applyFont="1">
      <alignment vertical="center"/>
    </xf>
    <xf numFmtId="0" fontId="4" fillId="0" borderId="0" xfId="25" applyFont="1" applyAlignment="1">
      <alignment horizontal="left" vertical="center"/>
    </xf>
    <xf numFmtId="0" fontId="74" fillId="0" borderId="0" xfId="0" applyFont="1">
      <alignment vertical="center"/>
    </xf>
    <xf numFmtId="0" fontId="4" fillId="0" borderId="0" xfId="27" applyFont="1" applyAlignment="1">
      <alignment horizontal="left"/>
    </xf>
    <xf numFmtId="0" fontId="4" fillId="0" borderId="0" xfId="26" applyFont="1" applyAlignment="1">
      <alignment horizontal="center" vertical="center"/>
    </xf>
    <xf numFmtId="0" fontId="62" fillId="0" borderId="0" xfId="25" applyFont="1" applyAlignment="1">
      <alignment horizontal="left"/>
    </xf>
    <xf numFmtId="0" fontId="14" fillId="0" borderId="0" xfId="25" applyFont="1" applyAlignment="1">
      <alignment horizontal="left"/>
    </xf>
    <xf numFmtId="0" fontId="4" fillId="0" borderId="0" xfId="27" applyFont="1" applyAlignment="1">
      <alignment horizontal="center" vertical="center"/>
    </xf>
    <xf numFmtId="0" fontId="66" fillId="2" borderId="32" xfId="0" applyFont="1" applyFill="1" applyBorder="1" applyAlignment="1">
      <alignment horizontal="center"/>
    </xf>
    <xf numFmtId="0" fontId="66" fillId="2" borderId="9" xfId="0" applyFont="1" applyFill="1" applyBorder="1" applyAlignment="1">
      <alignment horizontal="center"/>
    </xf>
    <xf numFmtId="0" fontId="14" fillId="0" borderId="0" xfId="0" applyFont="1" applyAlignment="1">
      <alignment horizontal="center" vertical="center"/>
    </xf>
    <xf numFmtId="0" fontId="12" fillId="0" borderId="0" xfId="0" applyFont="1">
      <alignment vertical="center"/>
    </xf>
    <xf numFmtId="0" fontId="63" fillId="2" borderId="15" xfId="0" applyFont="1" applyFill="1" applyBorder="1">
      <alignment vertical="center"/>
    </xf>
    <xf numFmtId="0" fontId="63" fillId="2" borderId="17" xfId="0" applyFont="1" applyFill="1" applyBorder="1">
      <alignment vertical="center"/>
    </xf>
    <xf numFmtId="0" fontId="63" fillId="2" borderId="18" xfId="0" applyFont="1" applyFill="1" applyBorder="1">
      <alignment vertical="center"/>
    </xf>
    <xf numFmtId="0" fontId="63" fillId="2" borderId="16" xfId="0" applyFont="1" applyFill="1" applyBorder="1">
      <alignment vertical="center"/>
    </xf>
    <xf numFmtId="0" fontId="50" fillId="0" borderId="0" xfId="0" applyFont="1" applyAlignment="1">
      <alignment horizontal="center" vertical="center"/>
    </xf>
    <xf numFmtId="0" fontId="34" fillId="0" borderId="0" xfId="0" applyFont="1" applyAlignment="1">
      <alignment horizontal="left" vertical="center"/>
    </xf>
    <xf numFmtId="0" fontId="0" fillId="0" borderId="0" xfId="0">
      <alignment vertical="center"/>
    </xf>
    <xf numFmtId="0" fontId="4" fillId="0" borderId="0" xfId="0" applyFont="1">
      <alignment vertical="center"/>
    </xf>
    <xf numFmtId="0" fontId="13" fillId="0" borderId="0" xfId="16" applyFont="1">
      <alignment vertical="center"/>
    </xf>
    <xf numFmtId="0" fontId="1" fillId="2" borderId="15" xfId="0" applyFont="1" applyFill="1" applyBorder="1">
      <alignment vertical="center"/>
    </xf>
    <xf numFmtId="0" fontId="1" fillId="2" borderId="17" xfId="0" applyFont="1" applyFill="1" applyBorder="1">
      <alignment vertical="center"/>
    </xf>
    <xf numFmtId="0" fontId="1" fillId="2" borderId="18" xfId="0" applyFont="1" applyFill="1" applyBorder="1">
      <alignment vertical="center"/>
    </xf>
    <xf numFmtId="0" fontId="1" fillId="2" borderId="16" xfId="0" applyFont="1" applyFill="1" applyBorder="1">
      <alignment vertical="center"/>
    </xf>
    <xf numFmtId="0" fontId="50" fillId="0" borderId="0" xfId="0" applyFont="1" applyAlignment="1">
      <alignment horizontal="center" vertical="center"/>
    </xf>
    <xf numFmtId="0" fontId="71" fillId="0" borderId="0" xfId="0" applyFont="1" applyAlignment="1">
      <alignment horizontal="left" vertical="center"/>
    </xf>
    <xf numFmtId="0" fontId="33" fillId="0" borderId="0" xfId="0" applyFont="1" applyAlignment="1">
      <alignment horizontal="left" vertical="center"/>
    </xf>
    <xf numFmtId="0" fontId="11" fillId="0" borderId="9" xfId="0" applyFont="1" applyBorder="1" applyAlignment="1">
      <alignment horizontal="center" vertical="center"/>
    </xf>
    <xf numFmtId="0" fontId="4" fillId="0" borderId="0" xfId="4" applyFont="1" applyAlignment="1">
      <alignment horizontal="right"/>
    </xf>
    <xf numFmtId="0" fontId="4" fillId="4" borderId="0" xfId="20" applyFont="1" applyFill="1">
      <alignment vertical="center"/>
    </xf>
    <xf numFmtId="0" fontId="4" fillId="4" borderId="0" xfId="16" applyFont="1" applyFill="1" applyAlignment="1">
      <alignment horizontal="right" vertical="center"/>
    </xf>
    <xf numFmtId="0" fontId="4" fillId="4" borderId="0" xfId="0" applyFont="1" applyFill="1" applyAlignment="1">
      <alignment horizontal="right"/>
    </xf>
    <xf numFmtId="0" fontId="63" fillId="4" borderId="0" xfId="16" applyFont="1" applyFill="1">
      <alignment vertical="center"/>
    </xf>
    <xf numFmtId="0" fontId="63" fillId="0" borderId="0" xfId="19" applyFont="1">
      <alignment vertical="center"/>
    </xf>
    <xf numFmtId="0" fontId="4" fillId="0" borderId="0" xfId="4" applyFont="1" applyAlignment="1"/>
    <xf numFmtId="0" fontId="12" fillId="0" borderId="0" xfId="4" applyFont="1">
      <alignment vertical="center"/>
    </xf>
    <xf numFmtId="0" fontId="59" fillId="0" borderId="0" xfId="4">
      <alignment vertical="center"/>
    </xf>
    <xf numFmtId="0" fontId="4" fillId="0" borderId="0" xfId="4" applyFont="1">
      <alignment vertical="center"/>
    </xf>
    <xf numFmtId="0" fontId="62" fillId="0" borderId="0" xfId="0" applyFont="1" applyAlignment="1"/>
    <xf numFmtId="0" fontId="83" fillId="0" borderId="0" xfId="16" applyFont="1">
      <alignment vertical="center"/>
    </xf>
    <xf numFmtId="0" fontId="73" fillId="0" borderId="0" xfId="16" applyFont="1">
      <alignment vertical="center"/>
    </xf>
    <xf numFmtId="0" fontId="73" fillId="0" borderId="0" xfId="0" applyFont="1" applyAlignment="1"/>
    <xf numFmtId="0" fontId="73" fillId="0" borderId="0" xfId="16" applyFont="1" applyAlignment="1">
      <alignment horizontal="left" vertical="center"/>
    </xf>
    <xf numFmtId="0" fontId="73" fillId="0" borderId="0" xfId="16" applyFont="1" applyAlignment="1">
      <alignment horizontal="right" vertical="center"/>
    </xf>
    <xf numFmtId="0" fontId="84" fillId="0" borderId="0" xfId="4" applyFont="1" applyAlignment="1">
      <alignment horizontal="right"/>
    </xf>
    <xf numFmtId="0" fontId="85" fillId="0" borderId="0" xfId="16" applyFont="1">
      <alignment vertical="center"/>
    </xf>
    <xf numFmtId="0" fontId="86" fillId="0" borderId="0" xfId="16" applyFont="1">
      <alignment vertical="center"/>
    </xf>
    <xf numFmtId="0" fontId="73" fillId="0" borderId="0" xfId="20" applyFont="1">
      <alignment vertical="center"/>
    </xf>
    <xf numFmtId="0" fontId="74" fillId="0" borderId="0" xfId="16" applyFont="1">
      <alignment vertical="center"/>
    </xf>
    <xf numFmtId="0" fontId="87" fillId="0" borderId="0" xfId="0" applyFont="1">
      <alignment vertical="center"/>
    </xf>
    <xf numFmtId="0" fontId="88" fillId="0" borderId="0" xfId="0" applyFont="1">
      <alignment vertical="center"/>
    </xf>
    <xf numFmtId="0" fontId="89" fillId="0" borderId="0" xfId="0" applyFont="1">
      <alignment vertical="center"/>
    </xf>
    <xf numFmtId="0" fontId="61" fillId="0" borderId="0" xfId="4" applyFont="1" applyAlignment="1">
      <alignment horizontal="right"/>
    </xf>
    <xf numFmtId="0" fontId="61" fillId="0" borderId="0" xfId="16" applyFont="1" applyAlignment="1">
      <alignment horizontal="left" vertical="center"/>
    </xf>
    <xf numFmtId="0" fontId="90" fillId="0" borderId="0" xfId="0" applyFont="1">
      <alignment vertical="center"/>
    </xf>
    <xf numFmtId="0" fontId="91" fillId="0" borderId="0" xfId="0" applyFont="1">
      <alignment vertical="center"/>
    </xf>
    <xf numFmtId="0" fontId="92" fillId="0" borderId="0" xfId="0" applyFont="1">
      <alignment vertical="center"/>
    </xf>
    <xf numFmtId="0" fontId="93" fillId="0" borderId="0" xfId="0" applyFont="1">
      <alignment vertical="center"/>
    </xf>
    <xf numFmtId="0" fontId="94" fillId="0" borderId="0" xfId="0" applyFont="1">
      <alignment vertical="center"/>
    </xf>
    <xf numFmtId="56" fontId="63" fillId="0" borderId="0" xfId="16" applyNumberFormat="1" applyFont="1">
      <alignment vertical="center"/>
    </xf>
    <xf numFmtId="0" fontId="95" fillId="0" borderId="0" xfId="16" applyFont="1">
      <alignment vertical="center"/>
    </xf>
    <xf numFmtId="0" fontId="84" fillId="0" borderId="0" xfId="16" applyFont="1">
      <alignment vertical="center"/>
    </xf>
    <xf numFmtId="0" fontId="84" fillId="0" borderId="0" xfId="0" applyFont="1" applyAlignment="1">
      <alignment horizontal="right"/>
    </xf>
    <xf numFmtId="0" fontId="84" fillId="0" borderId="0" xfId="0" applyFont="1" applyAlignment="1"/>
    <xf numFmtId="0" fontId="84" fillId="0" borderId="0" xfId="0" applyFont="1">
      <alignment vertical="center"/>
    </xf>
    <xf numFmtId="0" fontId="13" fillId="0" borderId="0" xfId="29" applyFont="1">
      <alignment vertical="center"/>
    </xf>
    <xf numFmtId="0" fontId="14" fillId="0" borderId="0" xfId="29" applyFont="1">
      <alignment vertical="center"/>
    </xf>
    <xf numFmtId="0" fontId="14" fillId="0" borderId="0" xfId="17" applyFont="1"/>
    <xf numFmtId="0" fontId="13" fillId="4" borderId="0" xfId="17" applyFont="1" applyFill="1"/>
    <xf numFmtId="0" fontId="4" fillId="4" borderId="0" xfId="20" applyFont="1" applyFill="1" applyAlignment="1">
      <alignment horizontal="right" vertical="center"/>
    </xf>
    <xf numFmtId="0" fontId="4" fillId="0" borderId="50" xfId="16" applyFont="1" applyBorder="1">
      <alignment vertical="center"/>
    </xf>
    <xf numFmtId="0" fontId="4" fillId="0" borderId="51" xfId="16" applyFont="1" applyBorder="1">
      <alignment vertical="center"/>
    </xf>
    <xf numFmtId="176" fontId="96" fillId="0" borderId="0" xfId="0" applyNumberFormat="1" applyFont="1" applyAlignment="1">
      <alignment horizontal="center" vertical="center"/>
    </xf>
    <xf numFmtId="10" fontId="4" fillId="0" borderId="0" xfId="26" applyNumberFormat="1" applyFont="1">
      <alignment vertical="center"/>
    </xf>
    <xf numFmtId="0" fontId="61" fillId="0" borderId="0" xfId="12" applyFont="1">
      <alignment vertical="center"/>
    </xf>
    <xf numFmtId="0" fontId="61" fillId="0" borderId="0" xfId="12" applyFont="1" applyAlignment="1">
      <alignment horizontal="center" vertical="center"/>
    </xf>
    <xf numFmtId="0" fontId="61" fillId="4" borderId="0" xfId="12" applyFont="1" applyFill="1">
      <alignment vertical="center"/>
    </xf>
    <xf numFmtId="0" fontId="4" fillId="0" borderId="0" xfId="12" applyFont="1">
      <alignment vertical="center"/>
    </xf>
    <xf numFmtId="0" fontId="4" fillId="4" borderId="0" xfId="19" applyFont="1" applyFill="1" applyAlignment="1">
      <alignment horizontal="left" vertical="center"/>
    </xf>
    <xf numFmtId="0" fontId="13" fillId="4" borderId="0" xfId="18" applyFont="1" applyFill="1">
      <alignment vertical="center"/>
    </xf>
    <xf numFmtId="0" fontId="13" fillId="4" borderId="0" xfId="19" applyFont="1" applyFill="1" applyAlignment="1">
      <alignment horizontal="left" vertical="center"/>
    </xf>
    <xf numFmtId="0" fontId="73" fillId="4" borderId="0" xfId="12" applyFont="1" applyFill="1">
      <alignment vertical="center"/>
    </xf>
    <xf numFmtId="0" fontId="73" fillId="0" borderId="0" xfId="12" applyFont="1" applyAlignment="1">
      <alignment horizontal="center" vertical="center"/>
    </xf>
    <xf numFmtId="0" fontId="4" fillId="4" borderId="0" xfId="26" applyFont="1" applyFill="1">
      <alignment vertical="center"/>
    </xf>
    <xf numFmtId="0" fontId="4" fillId="4" borderId="0" xfId="28" applyFont="1" applyFill="1">
      <alignment vertical="center"/>
    </xf>
    <xf numFmtId="0" fontId="13" fillId="0" borderId="0" xfId="12" applyFont="1">
      <alignment vertical="center"/>
    </xf>
    <xf numFmtId="0" fontId="13" fillId="0" borderId="0" xfId="12" applyFont="1" applyAlignment="1">
      <alignment horizontal="center" vertical="center"/>
    </xf>
    <xf numFmtId="0" fontId="97" fillId="4" borderId="0" xfId="12" applyFont="1" applyFill="1">
      <alignment vertical="center"/>
    </xf>
    <xf numFmtId="0" fontId="97" fillId="0" borderId="0" xfId="12" applyFont="1" applyAlignment="1">
      <alignment horizontal="left" vertical="center"/>
    </xf>
    <xf numFmtId="0" fontId="97" fillId="0" borderId="0" xfId="12" applyFont="1" applyAlignment="1">
      <alignment horizontal="center" vertical="center"/>
    </xf>
    <xf numFmtId="0" fontId="97" fillId="0" borderId="0" xfId="12" applyFont="1">
      <alignment vertical="center"/>
    </xf>
    <xf numFmtId="0" fontId="74" fillId="4" borderId="0" xfId="12" applyFont="1" applyFill="1">
      <alignment vertical="center"/>
    </xf>
    <xf numFmtId="0" fontId="14" fillId="4" borderId="0" xfId="16" applyFont="1" applyFill="1">
      <alignment vertical="center"/>
    </xf>
    <xf numFmtId="0" fontId="14" fillId="4" borderId="0" xfId="26" applyFont="1" applyFill="1">
      <alignment vertical="center"/>
    </xf>
    <xf numFmtId="0" fontId="18" fillId="4" borderId="0" xfId="27" applyFont="1" applyFill="1" applyAlignment="1">
      <alignment horizontal="left"/>
    </xf>
    <xf numFmtId="0" fontId="14" fillId="4" borderId="0" xfId="27" applyFont="1" applyFill="1" applyAlignment="1">
      <alignment horizontal="left"/>
    </xf>
    <xf numFmtId="0" fontId="14" fillId="4" borderId="0" xfId="19" applyFont="1" applyFill="1" applyAlignment="1">
      <alignment horizontal="left" vertical="center"/>
    </xf>
    <xf numFmtId="0" fontId="14" fillId="4" borderId="0" xfId="20" applyFont="1" applyFill="1">
      <alignment vertical="center"/>
    </xf>
    <xf numFmtId="0" fontId="98" fillId="4" borderId="0" xfId="12" applyFont="1" applyFill="1">
      <alignment vertical="center"/>
    </xf>
    <xf numFmtId="0" fontId="96" fillId="0" borderId="0" xfId="12" applyFont="1" applyAlignment="1">
      <alignment horizontal="center" vertical="center"/>
    </xf>
    <xf numFmtId="0" fontId="99" fillId="0" borderId="52" xfId="0" applyFont="1" applyBorder="1">
      <alignment vertical="center"/>
    </xf>
    <xf numFmtId="0" fontId="99" fillId="0" borderId="53" xfId="0" applyFont="1" applyBorder="1">
      <alignment vertical="center"/>
    </xf>
    <xf numFmtId="0" fontId="99" fillId="0" borderId="0" xfId="0" applyFont="1">
      <alignment vertical="center"/>
    </xf>
    <xf numFmtId="0" fontId="99" fillId="0" borderId="0" xfId="0" applyFont="1" applyAlignment="1">
      <alignment horizontal="left" vertical="center"/>
    </xf>
    <xf numFmtId="0" fontId="99" fillId="0" borderId="0" xfId="0" applyFont="1" applyAlignment="1">
      <alignment horizontal="right" vertical="center"/>
    </xf>
    <xf numFmtId="0" fontId="99" fillId="0" borderId="0" xfId="0" applyFont="1" applyAlignment="1">
      <alignment horizontal="right"/>
    </xf>
    <xf numFmtId="176" fontId="63" fillId="0" borderId="0" xfId="16" applyNumberFormat="1" applyFont="1" applyAlignment="1">
      <alignment horizontal="center" vertical="center"/>
    </xf>
    <xf numFmtId="0" fontId="7" fillId="0" borderId="56" xfId="0" applyFont="1" applyBorder="1">
      <alignment vertical="center"/>
    </xf>
    <xf numFmtId="0" fontId="6" fillId="0" borderId="57" xfId="0" applyFont="1" applyBorder="1">
      <alignment vertical="center"/>
    </xf>
    <xf numFmtId="0" fontId="7" fillId="0" borderId="58" xfId="0" applyFont="1" applyBorder="1" applyAlignment="1">
      <alignment vertical="center"/>
    </xf>
    <xf numFmtId="0" fontId="7" fillId="0" borderId="55" xfId="0" applyFont="1" applyBorder="1" applyAlignment="1">
      <alignment vertical="center"/>
    </xf>
    <xf numFmtId="0" fontId="7" fillId="0" borderId="51" xfId="0" applyFont="1" applyBorder="1" applyAlignment="1">
      <alignment vertical="center"/>
    </xf>
    <xf numFmtId="0" fontId="7" fillId="0" borderId="56" xfId="0" applyFont="1" applyBorder="1" applyAlignment="1">
      <alignment horizontal="right" vertical="center"/>
    </xf>
    <xf numFmtId="0" fontId="7" fillId="0" borderId="57" xfId="0" applyFont="1" applyBorder="1" applyAlignment="1">
      <alignment horizontal="right" vertical="center"/>
    </xf>
    <xf numFmtId="0" fontId="7" fillId="0" borderId="27" xfId="0" applyFont="1" applyBorder="1">
      <alignment vertical="center"/>
    </xf>
    <xf numFmtId="0" fontId="7" fillId="0" borderId="43" xfId="0" applyFont="1" applyBorder="1" applyAlignment="1">
      <alignment vertical="center"/>
    </xf>
    <xf numFmtId="0" fontId="44" fillId="0" borderId="54" xfId="0" applyFont="1" applyBorder="1" applyAlignment="1">
      <alignment horizontal="center" vertical="center"/>
    </xf>
    <xf numFmtId="0" fontId="7" fillId="0" borderId="61" xfId="0" applyFont="1" applyBorder="1">
      <alignment vertical="center"/>
    </xf>
    <xf numFmtId="0" fontId="7" fillId="0" borderId="59" xfId="0" applyFont="1" applyBorder="1">
      <alignment vertical="center"/>
    </xf>
    <xf numFmtId="0" fontId="7" fillId="0" borderId="2" xfId="0" applyFont="1" applyBorder="1" applyAlignment="1">
      <alignment horizontal="center" vertical="center"/>
    </xf>
    <xf numFmtId="0" fontId="6" fillId="0" borderId="62" xfId="0" applyFont="1" applyBorder="1">
      <alignment vertical="center"/>
    </xf>
    <xf numFmtId="0" fontId="7" fillId="0" borderId="63"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3" xfId="0" applyFont="1" applyBorder="1">
      <alignment vertical="center"/>
    </xf>
    <xf numFmtId="0" fontId="7" fillId="0" borderId="41" xfId="0" applyFont="1" applyBorder="1" applyAlignment="1">
      <alignment vertical="center"/>
    </xf>
    <xf numFmtId="0" fontId="7" fillId="0" borderId="66"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9" fillId="0" borderId="0" xfId="0" applyFont="1" applyBorder="1" applyAlignment="1">
      <alignment horizontal="center" vertical="center"/>
    </xf>
    <xf numFmtId="0" fontId="7" fillId="0" borderId="0" xfId="0" applyFont="1" applyBorder="1">
      <alignment vertical="center"/>
    </xf>
    <xf numFmtId="0" fontId="100" fillId="0" borderId="0" xfId="31">
      <alignment vertical="center"/>
    </xf>
    <xf numFmtId="0" fontId="11" fillId="0" borderId="9" xfId="0" applyFont="1" applyBorder="1" applyAlignment="1">
      <alignment horizontal="center" vertical="center"/>
    </xf>
    <xf numFmtId="0" fontId="7" fillId="0" borderId="14" xfId="0" applyFont="1" applyBorder="1" applyAlignment="1">
      <alignment horizontal="center" vertical="center"/>
    </xf>
    <xf numFmtId="0" fontId="7" fillId="0" borderId="60" xfId="0" applyFont="1" applyBorder="1" applyAlignment="1">
      <alignment horizontal="center" vertical="center"/>
    </xf>
    <xf numFmtId="0" fontId="16" fillId="0" borderId="0" xfId="16" applyFont="1" applyAlignment="1">
      <alignment horizontal="left" vertical="center"/>
    </xf>
    <xf numFmtId="0" fontId="61" fillId="0" borderId="0" xfId="0" applyFont="1" applyAlignment="1">
      <alignment horizontal="center" vertical="center"/>
    </xf>
    <xf numFmtId="0" fontId="63" fillId="0" borderId="0" xfId="0" applyFont="1" applyAlignment="1">
      <alignment horizontal="left" vertical="center"/>
    </xf>
    <xf numFmtId="0" fontId="13" fillId="0" borderId="0" xfId="16" applyFont="1" applyAlignment="1">
      <alignment horizontal="center" vertical="center"/>
    </xf>
    <xf numFmtId="0" fontId="13" fillId="0" borderId="0" xfId="0" applyFont="1" applyAlignment="1">
      <alignment horizontal="right" vertical="center"/>
    </xf>
    <xf numFmtId="0" fontId="4" fillId="0" borderId="0" xfId="16" applyFont="1" applyAlignment="1">
      <alignment horizontal="center" vertical="center"/>
    </xf>
    <xf numFmtId="10" fontId="13" fillId="0" borderId="0" xfId="16" applyNumberFormat="1" applyFont="1" applyAlignment="1">
      <alignment horizontal="center" vertical="center"/>
    </xf>
    <xf numFmtId="0" fontId="13" fillId="0" borderId="0" xfId="0" applyFont="1">
      <alignment vertical="center"/>
    </xf>
    <xf numFmtId="0" fontId="4" fillId="0" borderId="0" xfId="16" applyFont="1" applyAlignment="1">
      <alignment horizontal="left" vertical="center"/>
    </xf>
    <xf numFmtId="0" fontId="4" fillId="0" borderId="0" xfId="0" applyFont="1">
      <alignment vertical="center"/>
    </xf>
    <xf numFmtId="176" fontId="13" fillId="0" borderId="0" xfId="16" applyNumberFormat="1" applyFont="1" applyAlignment="1">
      <alignment horizontal="center" vertical="center"/>
    </xf>
    <xf numFmtId="0" fontId="6" fillId="0" borderId="15" xfId="0" applyFont="1" applyBorder="1">
      <alignment vertical="center"/>
    </xf>
    <xf numFmtId="0" fontId="101" fillId="0" borderId="0" xfId="16" applyFont="1">
      <alignment vertical="center"/>
    </xf>
    <xf numFmtId="0" fontId="101" fillId="0" borderId="0" xfId="0" applyFont="1" applyAlignment="1">
      <alignment horizontal="left" vertical="center"/>
    </xf>
    <xf numFmtId="0" fontId="13" fillId="0" borderId="0" xfId="0" applyFont="1" applyAlignment="1">
      <alignment horizontal="right"/>
    </xf>
    <xf numFmtId="0" fontId="13" fillId="4" borderId="0" xfId="0" applyFont="1" applyFill="1" applyAlignment="1">
      <alignment horizontal="right"/>
    </xf>
    <xf numFmtId="0" fontId="63" fillId="4" borderId="0" xfId="20" applyFont="1" applyFill="1">
      <alignment vertical="center"/>
    </xf>
    <xf numFmtId="0" fontId="63" fillId="0" borderId="0" xfId="24" applyFont="1">
      <alignment vertical="center"/>
    </xf>
    <xf numFmtId="0" fontId="62" fillId="0" borderId="0" xfId="24" applyFont="1">
      <alignment vertical="center"/>
    </xf>
    <xf numFmtId="0" fontId="101" fillId="0" borderId="0" xfId="24" applyFont="1">
      <alignment vertical="center"/>
    </xf>
    <xf numFmtId="0" fontId="4" fillId="0" borderId="23" xfId="0" applyFont="1" applyBorder="1">
      <alignment vertical="center"/>
    </xf>
    <xf numFmtId="0" fontId="4" fillId="0" borderId="23" xfId="0" applyFont="1" applyBorder="1" applyAlignment="1">
      <alignment horizontal="right"/>
    </xf>
    <xf numFmtId="0" fontId="14" fillId="0" borderId="20" xfId="0" applyFont="1" applyBorder="1">
      <alignment vertical="center"/>
    </xf>
    <xf numFmtId="0" fontId="4" fillId="0" borderId="20" xfId="0" applyFont="1" applyBorder="1">
      <alignment vertical="center"/>
    </xf>
    <xf numFmtId="0" fontId="4" fillId="0" borderId="20" xfId="0" applyFont="1" applyBorder="1" applyAlignment="1">
      <alignment horizontal="right"/>
    </xf>
    <xf numFmtId="0" fontId="62" fillId="0" borderId="23" xfId="24" applyFont="1" applyBorder="1">
      <alignment vertical="center"/>
    </xf>
    <xf numFmtId="0" fontId="62" fillId="0" borderId="23" xfId="17" applyFont="1" applyBorder="1"/>
    <xf numFmtId="0" fontId="13" fillId="0" borderId="20" xfId="24" applyFont="1" applyBorder="1">
      <alignment vertical="center"/>
    </xf>
    <xf numFmtId="0" fontId="62" fillId="0" borderId="20" xfId="17" applyFont="1" applyBorder="1"/>
    <xf numFmtId="0" fontId="62" fillId="0" borderId="0" xfId="17" applyFont="1"/>
    <xf numFmtId="0" fontId="13" fillId="0" borderId="23" xfId="17" applyFont="1" applyBorder="1"/>
    <xf numFmtId="0" fontId="4" fillId="0" borderId="23" xfId="20" applyFont="1" applyBorder="1">
      <alignment vertical="center"/>
    </xf>
    <xf numFmtId="0" fontId="4" fillId="0" borderId="23" xfId="16" applyFont="1" applyBorder="1">
      <alignment vertical="center"/>
    </xf>
    <xf numFmtId="0" fontId="13" fillId="0" borderId="23" xfId="16" applyFont="1" applyBorder="1">
      <alignment vertical="center"/>
    </xf>
    <xf numFmtId="0" fontId="4" fillId="0" borderId="23" xfId="20" applyFont="1" applyBorder="1" applyAlignment="1">
      <alignment horizontal="right" vertical="center"/>
    </xf>
    <xf numFmtId="0" fontId="13" fillId="0" borderId="20" xfId="17" applyFont="1" applyBorder="1"/>
    <xf numFmtId="0" fontId="4" fillId="0" borderId="20" xfId="20" applyFont="1" applyBorder="1">
      <alignment vertical="center"/>
    </xf>
    <xf numFmtId="0" fontId="4" fillId="0" borderId="20" xfId="16" applyFont="1" applyBorder="1">
      <alignment vertical="center"/>
    </xf>
    <xf numFmtId="0" fontId="13" fillId="0" borderId="20" xfId="16" applyFont="1" applyBorder="1">
      <alignment vertical="center"/>
    </xf>
    <xf numFmtId="0" fontId="4" fillId="0" borderId="20" xfId="20" applyFont="1" applyBorder="1" applyAlignment="1">
      <alignment horizontal="right" vertical="center"/>
    </xf>
    <xf numFmtId="0" fontId="62" fillId="4" borderId="0" xfId="24" applyFont="1" applyFill="1">
      <alignment vertical="center"/>
    </xf>
    <xf numFmtId="0" fontId="101" fillId="0" borderId="0" xfId="0" applyFont="1">
      <alignment vertical="center"/>
    </xf>
    <xf numFmtId="0" fontId="101" fillId="0" borderId="0" xfId="20" applyFont="1">
      <alignment vertical="center"/>
    </xf>
    <xf numFmtId="0" fontId="13" fillId="0" borderId="0" xfId="19" applyFont="1" applyAlignment="1">
      <alignment horizontal="left" vertical="center"/>
    </xf>
    <xf numFmtId="0" fontId="61" fillId="0" borderId="0" xfId="12" applyFont="1" applyAlignment="1">
      <alignment horizontal="left" vertical="center"/>
    </xf>
    <xf numFmtId="0" fontId="0" fillId="0" borderId="0" xfId="0" applyAlignment="1">
      <alignment horizontal="left" vertical="center"/>
    </xf>
    <xf numFmtId="0" fontId="13" fillId="0" borderId="0" xfId="12" applyFont="1" applyAlignment="1">
      <alignment horizontal="left" vertical="center"/>
    </xf>
    <xf numFmtId="0" fontId="12" fillId="0" borderId="0" xfId="30">
      <alignment vertical="center"/>
    </xf>
    <xf numFmtId="0" fontId="62" fillId="0" borderId="0" xfId="12" applyFont="1">
      <alignment vertical="center"/>
    </xf>
    <xf numFmtId="0" fontId="73" fillId="0" borderId="0" xfId="12" applyFont="1" applyAlignment="1">
      <alignment horizontal="left" vertical="center"/>
    </xf>
    <xf numFmtId="0" fontId="13" fillId="0" borderId="0" xfId="24" applyFont="1" applyAlignment="1">
      <alignment horizontal="left" vertical="center"/>
    </xf>
    <xf numFmtId="0" fontId="96" fillId="0" borderId="0" xfId="12" applyFont="1" applyAlignment="1">
      <alignment horizontal="left" vertical="center"/>
    </xf>
    <xf numFmtId="0" fontId="1" fillId="0" borderId="0" xfId="12" applyAlignment="1">
      <alignment horizontal="left" vertical="center"/>
    </xf>
    <xf numFmtId="0" fontId="4" fillId="0" borderId="0" xfId="27" applyFont="1" applyAlignment="1">
      <alignment horizontal="left" vertical="center"/>
    </xf>
    <xf numFmtId="0" fontId="4" fillId="0" borderId="0" xfId="28" applyFont="1" applyAlignment="1">
      <alignment horizontal="left" vertical="center"/>
    </xf>
    <xf numFmtId="0" fontId="13" fillId="2" borderId="15" xfId="0" applyFont="1" applyFill="1" applyBorder="1">
      <alignment vertical="center"/>
    </xf>
    <xf numFmtId="0" fontId="13" fillId="2" borderId="17" xfId="0" applyFont="1" applyFill="1" applyBorder="1">
      <alignment vertical="center"/>
    </xf>
    <xf numFmtId="0" fontId="13" fillId="2" borderId="18" xfId="0" applyFont="1" applyFill="1" applyBorder="1">
      <alignment vertical="center"/>
    </xf>
    <xf numFmtId="0" fontId="13" fillId="2" borderId="16" xfId="0" applyFont="1" applyFill="1" applyBorder="1">
      <alignment vertical="center"/>
    </xf>
    <xf numFmtId="0" fontId="7" fillId="0" borderId="14" xfId="0" applyFont="1" applyBorder="1" applyAlignment="1">
      <alignment horizontal="center" vertical="center"/>
    </xf>
    <xf numFmtId="0" fontId="102" fillId="2" borderId="32" xfId="0" applyFont="1" applyFill="1" applyBorder="1" applyAlignment="1">
      <alignment horizontal="center"/>
    </xf>
    <xf numFmtId="0" fontId="102" fillId="2" borderId="9" xfId="0" applyFont="1" applyFill="1" applyBorder="1" applyAlignment="1">
      <alignment horizontal="center"/>
    </xf>
    <xf numFmtId="0" fontId="106" fillId="0" borderId="71" xfId="0" applyFont="1" applyBorder="1" applyAlignment="1">
      <alignment horizontal="center" vertical="center"/>
    </xf>
    <xf numFmtId="0" fontId="106" fillId="0" borderId="72" xfId="0" applyFont="1" applyBorder="1" applyAlignment="1">
      <alignment horizontal="center" vertical="center"/>
    </xf>
    <xf numFmtId="0" fontId="61" fillId="0" borderId="0" xfId="0" applyFont="1" applyAlignment="1">
      <alignment horizontal="left" vertical="center"/>
    </xf>
    <xf numFmtId="0" fontId="39" fillId="0" borderId="15" xfId="0" applyFont="1" applyBorder="1" applyAlignment="1">
      <alignment horizontal="center"/>
    </xf>
    <xf numFmtId="0" fontId="39" fillId="0" borderId="0" xfId="0" applyFont="1" applyAlignment="1">
      <alignment horizontal="center"/>
    </xf>
    <xf numFmtId="0" fontId="39" fillId="0" borderId="28" xfId="0" applyFont="1" applyBorder="1" applyAlignment="1">
      <alignment horizontal="center"/>
    </xf>
    <xf numFmtId="0" fontId="40" fillId="0" borderId="15" xfId="0" applyFont="1" applyBorder="1" applyAlignment="1">
      <alignment horizontal="center"/>
    </xf>
    <xf numFmtId="0" fontId="40" fillId="0" borderId="0" xfId="0" applyFont="1" applyAlignment="1">
      <alignment horizontal="center"/>
    </xf>
    <xf numFmtId="0" fontId="40" fillId="0" borderId="28" xfId="0" applyFont="1" applyBorder="1" applyAlignment="1">
      <alignment horizontal="center"/>
    </xf>
    <xf numFmtId="0" fontId="34" fillId="0" borderId="0" xfId="0" applyFont="1" applyAlignment="1">
      <alignment horizontal="center"/>
    </xf>
    <xf numFmtId="0" fontId="3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center"/>
    </xf>
    <xf numFmtId="0" fontId="33" fillId="0" borderId="0" xfId="0" applyFont="1" applyAlignment="1">
      <alignment horizontal="center" vertical="center"/>
    </xf>
    <xf numFmtId="0" fontId="36" fillId="0" borderId="0" xfId="0" applyFont="1" applyAlignment="1">
      <alignment horizont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29" xfId="0" applyFont="1" applyBorder="1" applyAlignment="1">
      <alignment horizontal="center" vertical="center"/>
    </xf>
    <xf numFmtId="0" fontId="7" fillId="0" borderId="4" xfId="0" applyFont="1" applyBorder="1" applyAlignment="1">
      <alignment horizontal="center" vertical="center"/>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19" fillId="0" borderId="0" xfId="0" applyFont="1" applyAlignment="1">
      <alignment horizontal="center" vertical="center"/>
    </xf>
    <xf numFmtId="0" fontId="77" fillId="0" borderId="0" xfId="0" applyFont="1" applyAlignment="1">
      <alignment horizontal="center" vertical="center"/>
    </xf>
    <xf numFmtId="0" fontId="76" fillId="0" borderId="0" xfId="0" applyFont="1" applyAlignment="1">
      <alignment horizontal="center"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75" fillId="3" borderId="5" xfId="0" applyFont="1" applyFill="1" applyBorder="1" applyAlignment="1">
      <alignment horizontal="center" vertical="center"/>
    </xf>
    <xf numFmtId="0" fontId="11" fillId="0" borderId="9" xfId="0" applyFont="1" applyBorder="1" applyAlignment="1">
      <alignment horizontal="center" vertical="center"/>
    </xf>
    <xf numFmtId="178" fontId="6" fillId="0" borderId="15" xfId="0" applyNumberFormat="1" applyFont="1" applyBorder="1" applyAlignment="1">
      <alignment horizontal="center" vertical="center"/>
    </xf>
    <xf numFmtId="0" fontId="51" fillId="0" borderId="29" xfId="0" applyFont="1" applyBorder="1" applyAlignment="1">
      <alignment horizontal="right" vertical="center"/>
    </xf>
    <xf numFmtId="0" fontId="51" fillId="0" borderId="20" xfId="0" applyFont="1" applyBorder="1" applyAlignment="1">
      <alignment horizontal="right" vertical="center"/>
    </xf>
    <xf numFmtId="0" fontId="51" fillId="0" borderId="22" xfId="0" applyFont="1" applyBorder="1" applyAlignment="1">
      <alignment horizontal="right" vertical="center"/>
    </xf>
    <xf numFmtId="0" fontId="51" fillId="0" borderId="23" xfId="0" applyFont="1" applyBorder="1" applyAlignment="1">
      <alignment horizontal="right" vertical="center"/>
    </xf>
    <xf numFmtId="0" fontId="52" fillId="0" borderId="20" xfId="0" applyFont="1" applyBorder="1" applyAlignment="1">
      <alignment horizontal="center" vertical="center"/>
    </xf>
    <xf numFmtId="0" fontId="52" fillId="0" borderId="23" xfId="0" applyFont="1" applyBorder="1" applyAlignment="1">
      <alignment horizontal="center" vertical="center"/>
    </xf>
    <xf numFmtId="0" fontId="52" fillId="0" borderId="20" xfId="0" applyFont="1" applyBorder="1" applyAlignment="1">
      <alignment horizontal="left" vertical="center"/>
    </xf>
    <xf numFmtId="0" fontId="52" fillId="0" borderId="25" xfId="0" applyFont="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48" fillId="0" borderId="23" xfId="0" applyFont="1" applyBorder="1" applyAlignment="1">
      <alignment horizontal="center" vertical="center"/>
    </xf>
    <xf numFmtId="0" fontId="48" fillId="0" borderId="26" xfId="0" applyFont="1" applyBorder="1" applyAlignment="1">
      <alignment horizontal="center" vertical="center"/>
    </xf>
    <xf numFmtId="0" fontId="47" fillId="0" borderId="20" xfId="0" applyFont="1" applyBorder="1" applyAlignment="1">
      <alignment horizontal="center" vertical="center"/>
    </xf>
    <xf numFmtId="0" fontId="47" fillId="0" borderId="27" xfId="0" applyFont="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2" fillId="0" borderId="2" xfId="0" applyFont="1" applyBorder="1" applyAlignment="1">
      <alignment horizontal="center" vertical="center"/>
    </xf>
    <xf numFmtId="0" fontId="42" fillId="0" borderId="23"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25" fillId="2" borderId="7" xfId="0" applyFont="1" applyFill="1" applyBorder="1" applyAlignment="1">
      <alignment horizontal="center" vertical="center"/>
    </xf>
    <xf numFmtId="0" fontId="25" fillId="2" borderId="36" xfId="0" applyFont="1" applyFill="1" applyBorder="1" applyAlignment="1">
      <alignment horizontal="center" vertical="center"/>
    </xf>
    <xf numFmtId="177" fontId="102" fillId="2" borderId="37" xfId="0" applyNumberFormat="1" applyFont="1" applyFill="1" applyBorder="1" applyAlignment="1">
      <alignment horizontal="center" vertical="center"/>
    </xf>
    <xf numFmtId="177" fontId="102" fillId="2" borderId="17" xfId="0" applyNumberFormat="1" applyFont="1" applyFill="1" applyBorder="1" applyAlignment="1">
      <alignment horizontal="center" vertical="center"/>
    </xf>
    <xf numFmtId="0" fontId="102" fillId="2" borderId="35" xfId="0" applyFont="1" applyFill="1" applyBorder="1" applyAlignment="1">
      <alignment horizontal="center" vertical="center"/>
    </xf>
    <xf numFmtId="0" fontId="102" fillId="2" borderId="8" xfId="0" applyFont="1" applyFill="1" applyBorder="1" applyAlignment="1">
      <alignment horizontal="center" vertical="center"/>
    </xf>
    <xf numFmtId="0" fontId="102" fillId="2" borderId="34" xfId="0" applyFont="1" applyFill="1" applyBorder="1" applyAlignment="1">
      <alignment horizontal="center" vertical="center"/>
    </xf>
    <xf numFmtId="0" fontId="102" fillId="2" borderId="24" xfId="0" applyFont="1" applyFill="1" applyBorder="1" applyAlignment="1">
      <alignment horizontal="center" vertical="center"/>
    </xf>
    <xf numFmtId="0" fontId="102" fillId="2" borderId="30" xfId="0" applyFont="1" applyFill="1" applyBorder="1" applyAlignment="1">
      <alignment horizontal="center" vertical="center"/>
    </xf>
    <xf numFmtId="0" fontId="102" fillId="2" borderId="25"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16" xfId="0" applyFont="1" applyFill="1" applyBorder="1" applyAlignment="1">
      <alignment horizontal="center" vertical="center"/>
    </xf>
    <xf numFmtId="0" fontId="29" fillId="2" borderId="32" xfId="0" applyFont="1" applyFill="1" applyBorder="1" applyAlignment="1">
      <alignment horizontal="center"/>
    </xf>
    <xf numFmtId="0" fontId="29" fillId="2" borderId="33" xfId="0" applyFont="1" applyFill="1" applyBorder="1" applyAlignment="1">
      <alignment horizontal="center"/>
    </xf>
    <xf numFmtId="0" fontId="29" fillId="2" borderId="30" xfId="0" applyFont="1" applyFill="1" applyBorder="1" applyAlignment="1">
      <alignment horizontal="center"/>
    </xf>
    <xf numFmtId="0" fontId="29" fillId="2" borderId="25" xfId="0" applyFont="1" applyFill="1" applyBorder="1" applyAlignment="1">
      <alignment horizontal="center"/>
    </xf>
    <xf numFmtId="0" fontId="29" fillId="2" borderId="27" xfId="0" applyFont="1" applyFill="1" applyBorder="1" applyAlignment="1">
      <alignment horizontal="center"/>
    </xf>
    <xf numFmtId="0" fontId="60" fillId="2" borderId="31" xfId="0" applyFont="1" applyFill="1" applyBorder="1" applyAlignment="1">
      <alignment horizontal="center"/>
    </xf>
    <xf numFmtId="0" fontId="60" fillId="2" borderId="16" xfId="0" applyFont="1" applyFill="1" applyBorder="1" applyAlignment="1">
      <alignment horizontal="center"/>
    </xf>
    <xf numFmtId="0" fontId="26" fillId="2" borderId="31" xfId="0" applyFont="1" applyFill="1" applyBorder="1" applyAlignment="1">
      <alignment horizontal="center"/>
    </xf>
    <xf numFmtId="0" fontId="26" fillId="2" borderId="16" xfId="0" applyFont="1" applyFill="1" applyBorder="1" applyAlignment="1">
      <alignment horizontal="center"/>
    </xf>
    <xf numFmtId="0" fontId="26" fillId="2" borderId="6" xfId="0" applyFont="1" applyFill="1" applyBorder="1" applyAlignment="1">
      <alignment horizontal="center"/>
    </xf>
    <xf numFmtId="0" fontId="102" fillId="2" borderId="31" xfId="0" applyFont="1" applyFill="1" applyBorder="1" applyAlignment="1">
      <alignment horizontal="center"/>
    </xf>
    <xf numFmtId="0" fontId="102" fillId="2" borderId="16" xfId="0" applyFont="1" applyFill="1" applyBorder="1" applyAlignment="1">
      <alignment horizontal="center"/>
    </xf>
    <xf numFmtId="0" fontId="102" fillId="2" borderId="6" xfId="0" applyFont="1" applyFill="1" applyBorder="1" applyAlignment="1">
      <alignment horizontal="center"/>
    </xf>
    <xf numFmtId="0" fontId="103" fillId="2" borderId="35" xfId="0" applyFont="1" applyFill="1" applyBorder="1" applyAlignment="1">
      <alignment horizontal="center" vertical="center"/>
    </xf>
    <xf numFmtId="0" fontId="103" fillId="2" borderId="2" xfId="0" applyFont="1" applyFill="1" applyBorder="1" applyAlignment="1">
      <alignment horizontal="center" vertical="center"/>
    </xf>
    <xf numFmtId="0" fontId="103" fillId="2" borderId="3" xfId="0" applyFont="1" applyFill="1" applyBorder="1" applyAlignment="1">
      <alignment horizontal="center" vertical="center"/>
    </xf>
    <xf numFmtId="0" fontId="103" fillId="2" borderId="32" xfId="0" applyFont="1" applyFill="1" applyBorder="1" applyAlignment="1">
      <alignment horizontal="center" vertical="center"/>
    </xf>
    <xf numFmtId="0" fontId="103" fillId="2" borderId="0" xfId="0" applyFont="1" applyFill="1" applyBorder="1" applyAlignment="1">
      <alignment horizontal="center" vertical="center"/>
    </xf>
    <xf numFmtId="0" fontId="103" fillId="2" borderId="9" xfId="0" applyFont="1" applyFill="1" applyBorder="1" applyAlignment="1">
      <alignment horizontal="center" vertical="center"/>
    </xf>
    <xf numFmtId="0" fontId="103" fillId="2" borderId="30" xfId="0" applyFont="1" applyFill="1" applyBorder="1" applyAlignment="1">
      <alignment horizontal="center" wrapText="1"/>
    </xf>
    <xf numFmtId="0" fontId="103" fillId="2" borderId="25" xfId="0" applyFont="1" applyFill="1" applyBorder="1" applyAlignment="1">
      <alignment horizontal="center" wrapText="1"/>
    </xf>
    <xf numFmtId="0" fontId="103" fillId="2" borderId="34" xfId="0" applyFont="1" applyFill="1" applyBorder="1" applyAlignment="1">
      <alignment horizontal="center" wrapText="1"/>
    </xf>
    <xf numFmtId="0" fontId="103" fillId="2" borderId="24" xfId="0" applyFont="1" applyFill="1" applyBorder="1" applyAlignment="1">
      <alignment horizontal="center" wrapText="1"/>
    </xf>
    <xf numFmtId="0" fontId="102" fillId="2" borderId="30" xfId="0" applyFont="1" applyFill="1" applyBorder="1" applyAlignment="1">
      <alignment horizontal="center"/>
    </xf>
    <xf numFmtId="0" fontId="102" fillId="2" borderId="25" xfId="0" applyFont="1" applyFill="1" applyBorder="1" applyAlignment="1">
      <alignment horizontal="center"/>
    </xf>
    <xf numFmtId="0" fontId="102" fillId="2" borderId="34" xfId="0" applyFont="1" applyFill="1" applyBorder="1" applyAlignment="1">
      <alignment horizontal="center"/>
    </xf>
    <xf numFmtId="0" fontId="102" fillId="2" borderId="24" xfId="0" applyFont="1" applyFill="1" applyBorder="1" applyAlignment="1">
      <alignment horizontal="center"/>
    </xf>
    <xf numFmtId="0" fontId="102" fillId="2" borderId="27" xfId="0" applyFont="1" applyFill="1" applyBorder="1" applyAlignment="1">
      <alignment horizontal="center"/>
    </xf>
    <xf numFmtId="0" fontId="24" fillId="2" borderId="7" xfId="0" applyFont="1" applyFill="1" applyBorder="1" applyAlignment="1">
      <alignment horizontal="center" vertical="center"/>
    </xf>
    <xf numFmtId="0" fontId="24" fillId="2" borderId="36" xfId="0" applyFont="1" applyFill="1" applyBorder="1" applyAlignment="1">
      <alignment horizontal="center" vertical="center"/>
    </xf>
    <xf numFmtId="177" fontId="26" fillId="2" borderId="37" xfId="0" applyNumberFormat="1" applyFont="1" applyFill="1" applyBorder="1" applyAlignment="1">
      <alignment horizontal="center" vertical="center"/>
    </xf>
    <xf numFmtId="177" fontId="26" fillId="2" borderId="17" xfId="0" applyNumberFormat="1" applyFont="1" applyFill="1" applyBorder="1" applyAlignment="1">
      <alignment horizontal="center" vertical="center"/>
    </xf>
    <xf numFmtId="0" fontId="26" fillId="2" borderId="35"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34" xfId="0" applyFont="1" applyFill="1" applyBorder="1" applyAlignment="1">
      <alignment horizontal="center" vertical="center"/>
    </xf>
    <xf numFmtId="0" fontId="26" fillId="2" borderId="24" xfId="0" applyFont="1" applyFill="1" applyBorder="1" applyAlignment="1">
      <alignment horizontal="center" vertical="center"/>
    </xf>
    <xf numFmtId="0" fontId="29" fillId="2" borderId="35" xfId="0" applyFont="1" applyFill="1" applyBorder="1" applyAlignment="1">
      <alignment horizontal="center"/>
    </xf>
    <xf numFmtId="0" fontId="29" fillId="2" borderId="8" xfId="0" applyFont="1" applyFill="1" applyBorder="1" applyAlignment="1">
      <alignment horizontal="center"/>
    </xf>
    <xf numFmtId="0" fontId="29" fillId="2" borderId="2" xfId="0" applyFont="1" applyFill="1" applyBorder="1" applyAlignment="1">
      <alignment horizontal="center"/>
    </xf>
    <xf numFmtId="0" fontId="29" fillId="2" borderId="30" xfId="0" applyFont="1" applyFill="1" applyBorder="1" applyAlignment="1">
      <alignment horizontal="center" wrapText="1"/>
    </xf>
    <xf numFmtId="0" fontId="29" fillId="2" borderId="25" xfId="0" applyFont="1" applyFill="1" applyBorder="1" applyAlignment="1">
      <alignment horizontal="center" wrapText="1"/>
    </xf>
    <xf numFmtId="0" fontId="29" fillId="2" borderId="34" xfId="0" applyFont="1" applyFill="1" applyBorder="1" applyAlignment="1">
      <alignment horizontal="center" wrapText="1"/>
    </xf>
    <xf numFmtId="0" fontId="29" fillId="2" borderId="24" xfId="0" applyFont="1" applyFill="1" applyBorder="1" applyAlignment="1">
      <alignment horizontal="center" wrapText="1"/>
    </xf>
    <xf numFmtId="0" fontId="26" fillId="2" borderId="34" xfId="0" applyFont="1" applyFill="1" applyBorder="1" applyAlignment="1">
      <alignment horizontal="center"/>
    </xf>
    <xf numFmtId="0" fontId="26" fillId="2" borderId="24" xfId="0" applyFont="1" applyFill="1" applyBorder="1" applyAlignment="1">
      <alignment horizontal="center"/>
    </xf>
    <xf numFmtId="0" fontId="26" fillId="2" borderId="26" xfId="0" applyFont="1" applyFill="1" applyBorder="1" applyAlignment="1">
      <alignment horizontal="center"/>
    </xf>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60" fillId="2" borderId="32" xfId="0" applyFont="1" applyFill="1" applyBorder="1" applyAlignment="1">
      <alignment horizontal="center"/>
    </xf>
    <xf numFmtId="0" fontId="60" fillId="2" borderId="33" xfId="0" applyFont="1" applyFill="1" applyBorder="1" applyAlignment="1">
      <alignment horizontal="center"/>
    </xf>
    <xf numFmtId="0" fontId="29" fillId="2" borderId="9" xfId="0" applyFont="1" applyFill="1" applyBorder="1" applyAlignment="1">
      <alignment horizontal="center"/>
    </xf>
    <xf numFmtId="0" fontId="29" fillId="2" borderId="3" xfId="0" applyFont="1" applyFill="1" applyBorder="1" applyAlignment="1">
      <alignment horizontal="center"/>
    </xf>
    <xf numFmtId="0" fontId="29" fillId="2" borderId="34" xfId="0" applyFont="1" applyFill="1" applyBorder="1" applyAlignment="1">
      <alignment horizontal="center"/>
    </xf>
    <xf numFmtId="0" fontId="29" fillId="2" borderId="23" xfId="0" applyFont="1" applyFill="1" applyBorder="1" applyAlignment="1">
      <alignment horizontal="center"/>
    </xf>
    <xf numFmtId="0" fontId="29" fillId="2" borderId="24" xfId="0" applyFont="1" applyFill="1" applyBorder="1" applyAlignment="1">
      <alignment horizontal="center"/>
    </xf>
    <xf numFmtId="0" fontId="29" fillId="2" borderId="20" xfId="0" applyFont="1" applyFill="1" applyBorder="1" applyAlignment="1">
      <alignment horizontal="center"/>
    </xf>
    <xf numFmtId="0" fontId="27" fillId="2" borderId="34" xfId="0" applyFont="1" applyFill="1" applyBorder="1" applyAlignment="1">
      <alignment horizontal="center"/>
    </xf>
    <xf numFmtId="0" fontId="27" fillId="2" borderId="23" xfId="0" applyFont="1" applyFill="1" applyBorder="1" applyAlignment="1">
      <alignment horizontal="center"/>
    </xf>
    <xf numFmtId="0" fontId="27" fillId="2" borderId="31" xfId="0" applyFont="1" applyFill="1" applyBorder="1" applyAlignment="1">
      <alignment horizontal="center"/>
    </xf>
    <xf numFmtId="0" fontId="27" fillId="2" borderId="16" xfId="0" applyFont="1" applyFill="1" applyBorder="1" applyAlignment="1">
      <alignment horizontal="center"/>
    </xf>
    <xf numFmtId="0" fontId="27" fillId="2" borderId="6" xfId="0" applyFont="1" applyFill="1" applyBorder="1" applyAlignment="1">
      <alignment horizontal="center"/>
    </xf>
    <xf numFmtId="0" fontId="27" fillId="2" borderId="26" xfId="0" applyFont="1" applyFill="1" applyBorder="1" applyAlignment="1">
      <alignment horizontal="center"/>
    </xf>
    <xf numFmtId="0" fontId="55" fillId="2" borderId="30" xfId="0" applyFont="1" applyFill="1" applyBorder="1" applyAlignment="1">
      <alignment horizontal="center"/>
    </xf>
    <xf numFmtId="0" fontId="55" fillId="2" borderId="25" xfId="0" applyFont="1" applyFill="1" applyBorder="1" applyAlignment="1">
      <alignment horizontal="center"/>
    </xf>
    <xf numFmtId="0" fontId="55" fillId="2" borderId="20" xfId="0" applyFont="1" applyFill="1" applyBorder="1" applyAlignment="1">
      <alignment horizontal="center"/>
    </xf>
    <xf numFmtId="0" fontId="55" fillId="2" borderId="27" xfId="0" applyFont="1" applyFill="1" applyBorder="1" applyAlignment="1">
      <alignment horizontal="center"/>
    </xf>
    <xf numFmtId="0" fontId="57" fillId="2" borderId="34" xfId="0" applyFont="1" applyFill="1" applyBorder="1" applyAlignment="1">
      <alignment horizontal="center"/>
    </xf>
    <xf numFmtId="0" fontId="57" fillId="2" borderId="24" xfId="0" applyFont="1" applyFill="1" applyBorder="1" applyAlignment="1">
      <alignment horizontal="center"/>
    </xf>
    <xf numFmtId="0" fontId="58" fillId="2" borderId="32" xfId="0" applyFont="1" applyFill="1" applyBorder="1" applyAlignment="1">
      <alignment horizontal="center"/>
    </xf>
    <xf numFmtId="0" fontId="58" fillId="2" borderId="33" xfId="0" applyFont="1" applyFill="1" applyBorder="1" applyAlignment="1">
      <alignment horizontal="center"/>
    </xf>
    <xf numFmtId="0" fontId="56" fillId="2" borderId="32" xfId="0" applyFont="1" applyFill="1" applyBorder="1" applyAlignment="1">
      <alignment horizontal="center"/>
    </xf>
    <xf numFmtId="0" fontId="56" fillId="2" borderId="9" xfId="0" applyFont="1" applyFill="1" applyBorder="1" applyAlignment="1">
      <alignment horizontal="center"/>
    </xf>
    <xf numFmtId="0" fontId="54" fillId="2" borderId="30" xfId="0" applyFont="1" applyFill="1" applyBorder="1" applyAlignment="1">
      <alignment horizontal="center" vertical="center"/>
    </xf>
    <xf numFmtId="0" fontId="54" fillId="2" borderId="25" xfId="0" applyFont="1" applyFill="1" applyBorder="1" applyAlignment="1">
      <alignment horizontal="center" vertical="center"/>
    </xf>
    <xf numFmtId="0" fontId="54" fillId="2" borderId="31" xfId="0" applyFont="1" applyFill="1" applyBorder="1" applyAlignment="1">
      <alignment horizontal="center" vertical="center"/>
    </xf>
    <xf numFmtId="0" fontId="54" fillId="2" borderId="16" xfId="0" applyFont="1" applyFill="1" applyBorder="1" applyAlignment="1">
      <alignment horizontal="center" vertical="center"/>
    </xf>
    <xf numFmtId="0" fontId="55" fillId="2" borderId="32" xfId="0" applyFont="1" applyFill="1" applyBorder="1" applyAlignment="1">
      <alignment horizontal="center"/>
    </xf>
    <xf numFmtId="0" fontId="55" fillId="2" borderId="33" xfId="0" applyFont="1" applyFill="1" applyBorder="1" applyAlignment="1">
      <alignment horizontal="center"/>
    </xf>
    <xf numFmtId="0" fontId="58" fillId="2" borderId="31" xfId="0" applyFont="1" applyFill="1" applyBorder="1" applyAlignment="1">
      <alignment horizontal="center"/>
    </xf>
    <xf numFmtId="0" fontId="58" fillId="2" borderId="16" xfId="0" applyFont="1" applyFill="1" applyBorder="1" applyAlignment="1">
      <alignment horizontal="center"/>
    </xf>
    <xf numFmtId="0" fontId="56" fillId="2" borderId="31" xfId="0" applyFont="1" applyFill="1" applyBorder="1" applyAlignment="1">
      <alignment horizontal="center"/>
    </xf>
    <xf numFmtId="0" fontId="56" fillId="2" borderId="16" xfId="0" applyFont="1" applyFill="1" applyBorder="1" applyAlignment="1">
      <alignment horizontal="center"/>
    </xf>
    <xf numFmtId="0" fontId="56" fillId="2" borderId="6" xfId="0" applyFont="1" applyFill="1" applyBorder="1" applyAlignment="1">
      <alignment horizontal="center"/>
    </xf>
    <xf numFmtId="0" fontId="53" fillId="2" borderId="7" xfId="0" applyFont="1" applyFill="1" applyBorder="1" applyAlignment="1">
      <alignment horizontal="center" vertical="center"/>
    </xf>
    <xf numFmtId="0" fontId="53" fillId="2" borderId="36" xfId="0" applyFont="1" applyFill="1" applyBorder="1" applyAlignment="1">
      <alignment horizontal="center" vertical="center"/>
    </xf>
    <xf numFmtId="177" fontId="54" fillId="2" borderId="37" xfId="0" applyNumberFormat="1" applyFont="1" applyFill="1" applyBorder="1" applyAlignment="1">
      <alignment horizontal="center" vertical="center"/>
    </xf>
    <xf numFmtId="177" fontId="54" fillId="2" borderId="17" xfId="0" applyNumberFormat="1" applyFont="1" applyFill="1" applyBorder="1" applyAlignment="1">
      <alignment horizontal="center" vertical="center"/>
    </xf>
    <xf numFmtId="0" fontId="54" fillId="2" borderId="35" xfId="0" applyFont="1" applyFill="1" applyBorder="1" applyAlignment="1">
      <alignment horizontal="center" vertical="center"/>
    </xf>
    <xf numFmtId="0" fontId="54" fillId="2" borderId="8" xfId="0" applyFont="1" applyFill="1" applyBorder="1" applyAlignment="1">
      <alignment horizontal="center" vertical="center"/>
    </xf>
    <xf numFmtId="0" fontId="54" fillId="2" borderId="34" xfId="0" applyFont="1" applyFill="1" applyBorder="1" applyAlignment="1">
      <alignment horizontal="center" vertical="center"/>
    </xf>
    <xf numFmtId="0" fontId="54" fillId="2" borderId="24" xfId="0" applyFont="1" applyFill="1" applyBorder="1" applyAlignment="1">
      <alignment horizontal="center" vertical="center"/>
    </xf>
    <xf numFmtId="0" fontId="55" fillId="2" borderId="35" xfId="0" applyFont="1" applyFill="1" applyBorder="1" applyAlignment="1">
      <alignment horizontal="center"/>
    </xf>
    <xf numFmtId="0" fontId="55" fillId="2" borderId="3" xfId="0" applyFont="1" applyFill="1" applyBorder="1" applyAlignment="1">
      <alignment horizontal="center"/>
    </xf>
    <xf numFmtId="0" fontId="55" fillId="2" borderId="30" xfId="0" applyFont="1" applyFill="1" applyBorder="1" applyAlignment="1">
      <alignment horizontal="center" wrapText="1"/>
    </xf>
    <xf numFmtId="0" fontId="55" fillId="2" borderId="25" xfId="0" applyFont="1" applyFill="1" applyBorder="1" applyAlignment="1">
      <alignment horizontal="center" wrapText="1"/>
    </xf>
    <xf numFmtId="0" fontId="55" fillId="2" borderId="34" xfId="0" applyFont="1" applyFill="1" applyBorder="1" applyAlignment="1">
      <alignment horizontal="center" wrapText="1"/>
    </xf>
    <xf numFmtId="0" fontId="55" fillId="2" borderId="24" xfId="0" applyFont="1" applyFill="1" applyBorder="1" applyAlignment="1">
      <alignment horizontal="center" wrapText="1"/>
    </xf>
    <xf numFmtId="0" fontId="54" fillId="2" borderId="32" xfId="0" applyFont="1" applyFill="1" applyBorder="1" applyAlignment="1">
      <alignment horizontal="center" vertical="center"/>
    </xf>
    <xf numFmtId="0" fontId="54" fillId="2" borderId="33" xfId="0" applyFont="1" applyFill="1" applyBorder="1" applyAlignment="1">
      <alignment horizontal="center" vertical="center"/>
    </xf>
    <xf numFmtId="0" fontId="56" fillId="2" borderId="34" xfId="0" applyFont="1" applyFill="1" applyBorder="1" applyAlignment="1">
      <alignment horizontal="center"/>
    </xf>
    <xf numFmtId="0" fontId="56" fillId="2" borderId="24" xfId="0" applyFont="1" applyFill="1" applyBorder="1" applyAlignment="1">
      <alignment horizontal="center"/>
    </xf>
    <xf numFmtId="0" fontId="56" fillId="2" borderId="26" xfId="0" applyFont="1" applyFill="1" applyBorder="1" applyAlignment="1">
      <alignment horizontal="center"/>
    </xf>
    <xf numFmtId="0" fontId="27" fillId="2" borderId="38"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5" fillId="2" borderId="37" xfId="0" applyFont="1" applyFill="1" applyBorder="1" applyAlignment="1">
      <alignment horizontal="center"/>
    </xf>
    <xf numFmtId="0" fontId="25" fillId="2" borderId="40" xfId="0" applyFont="1" applyFill="1" applyBorder="1" applyAlignment="1">
      <alignment horizontal="center"/>
    </xf>
    <xf numFmtId="0" fontId="26" fillId="2" borderId="38" xfId="0" applyFont="1" applyFill="1" applyBorder="1" applyAlignment="1">
      <alignment horizontal="center" vertical="center"/>
    </xf>
    <xf numFmtId="0" fontId="27" fillId="2" borderId="41"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6" fillId="2" borderId="43" xfId="0" applyFont="1" applyFill="1" applyBorder="1" applyAlignment="1">
      <alignment horizontal="center" vertical="center"/>
    </xf>
    <xf numFmtId="0" fontId="27" fillId="2" borderId="43"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26" fillId="2" borderId="41" xfId="0" applyFont="1" applyFill="1" applyBorder="1" applyAlignment="1">
      <alignment horizontal="center" vertical="center"/>
    </xf>
    <xf numFmtId="0" fontId="26" fillId="2" borderId="45" xfId="0" applyFont="1" applyFill="1" applyBorder="1" applyAlignment="1">
      <alignment horizontal="center" vertical="center"/>
    </xf>
    <xf numFmtId="0" fontId="29" fillId="2" borderId="41" xfId="0" applyFont="1" applyFill="1" applyBorder="1" applyAlignment="1">
      <alignment horizontal="center" vertical="center" wrapText="1"/>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38"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7" fillId="2" borderId="24" xfId="0" applyFont="1" applyFill="1" applyBorder="1" applyAlignment="1">
      <alignment horizontal="center"/>
    </xf>
    <xf numFmtId="0" fontId="29" fillId="2" borderId="47" xfId="0" applyFont="1" applyFill="1" applyBorder="1" applyAlignment="1">
      <alignment horizontal="center"/>
    </xf>
    <xf numFmtId="0" fontId="29" fillId="2" borderId="48" xfId="0" applyFont="1" applyFill="1" applyBorder="1" applyAlignment="1">
      <alignment horizontal="center"/>
    </xf>
    <xf numFmtId="0" fontId="29" fillId="2" borderId="46" xfId="0" applyFont="1" applyFill="1" applyBorder="1" applyAlignment="1">
      <alignment horizontal="center"/>
    </xf>
    <xf numFmtId="0" fontId="27" fillId="2" borderId="30" xfId="0" applyFont="1" applyFill="1" applyBorder="1" applyAlignment="1">
      <alignment horizontal="center"/>
    </xf>
    <xf numFmtId="0" fontId="27" fillId="2" borderId="25" xfId="0" applyFont="1" applyFill="1" applyBorder="1" applyAlignment="1">
      <alignment horizontal="center"/>
    </xf>
    <xf numFmtId="0" fontId="27" fillId="2" borderId="47" xfId="0" applyFont="1" applyFill="1" applyBorder="1" applyAlignment="1">
      <alignment horizontal="center"/>
    </xf>
    <xf numFmtId="0" fontId="27" fillId="2" borderId="48" xfId="0" applyFont="1" applyFill="1" applyBorder="1" applyAlignment="1">
      <alignment horizontal="center"/>
    </xf>
    <xf numFmtId="0" fontId="27" fillId="2" borderId="27" xfId="0" applyFont="1" applyFill="1" applyBorder="1" applyAlignment="1">
      <alignment horizontal="center"/>
    </xf>
    <xf numFmtId="0" fontId="31" fillId="2" borderId="34" xfId="0" applyFont="1" applyFill="1" applyBorder="1" applyAlignment="1">
      <alignment horizontal="center"/>
    </xf>
    <xf numFmtId="0" fontId="31" fillId="2" borderId="31" xfId="0" applyFont="1" applyFill="1" applyBorder="1" applyAlignment="1">
      <alignment horizontal="center"/>
    </xf>
    <xf numFmtId="0" fontId="31" fillId="2" borderId="16" xfId="0" applyFont="1" applyFill="1" applyBorder="1" applyAlignment="1">
      <alignment horizontal="center"/>
    </xf>
    <xf numFmtId="177" fontId="26" fillId="2" borderId="45" xfId="0" applyNumberFormat="1" applyFont="1" applyFill="1" applyBorder="1" applyAlignment="1">
      <alignment horizontal="center" vertical="center"/>
    </xf>
    <xf numFmtId="0" fontId="24" fillId="2" borderId="18" xfId="0" applyFont="1" applyFill="1" applyBorder="1" applyAlignment="1">
      <alignment horizontal="center" vertical="center"/>
    </xf>
    <xf numFmtId="0" fontId="31" fillId="2" borderId="24" xfId="0" applyFont="1" applyFill="1" applyBorder="1" applyAlignment="1">
      <alignment horizontal="center"/>
    </xf>
    <xf numFmtId="0" fontId="31" fillId="2" borderId="32" xfId="0" applyFont="1" applyFill="1" applyBorder="1" applyAlignment="1">
      <alignment horizontal="center"/>
    </xf>
    <xf numFmtId="0" fontId="31" fillId="2" borderId="33" xfId="0" applyFont="1" applyFill="1" applyBorder="1" applyAlignment="1">
      <alignment horizontal="center"/>
    </xf>
    <xf numFmtId="0" fontId="27" fillId="2" borderId="32" xfId="0" applyFont="1" applyFill="1" applyBorder="1" applyAlignment="1">
      <alignment horizontal="center"/>
    </xf>
    <xf numFmtId="0" fontId="27" fillId="2" borderId="9" xfId="0" applyFont="1" applyFill="1" applyBorder="1" applyAlignment="1">
      <alignment horizontal="center"/>
    </xf>
    <xf numFmtId="0" fontId="56" fillId="2" borderId="23" xfId="0" applyFont="1" applyFill="1" applyBorder="1" applyAlignment="1">
      <alignment horizontal="center"/>
    </xf>
    <xf numFmtId="0" fontId="55" fillId="2" borderId="8" xfId="0" applyFont="1" applyFill="1" applyBorder="1" applyAlignment="1">
      <alignment horizontal="center"/>
    </xf>
    <xf numFmtId="0" fontId="78" fillId="2" borderId="7" xfId="0" applyFont="1" applyFill="1" applyBorder="1" applyAlignment="1">
      <alignment horizontal="center" vertical="center"/>
    </xf>
    <xf numFmtId="0" fontId="78" fillId="2" borderId="36" xfId="0" applyFont="1" applyFill="1" applyBorder="1" applyAlignment="1">
      <alignment horizontal="center" vertical="center"/>
    </xf>
    <xf numFmtId="177" fontId="79" fillId="2" borderId="37" xfId="0" applyNumberFormat="1" applyFont="1" applyFill="1" applyBorder="1" applyAlignment="1">
      <alignment horizontal="center" vertical="center"/>
    </xf>
    <xf numFmtId="177" fontId="79" fillId="2" borderId="17" xfId="0" applyNumberFormat="1" applyFont="1" applyFill="1" applyBorder="1" applyAlignment="1">
      <alignment horizontal="center" vertical="center"/>
    </xf>
    <xf numFmtId="0" fontId="79" fillId="2" borderId="35" xfId="0" applyFont="1" applyFill="1" applyBorder="1" applyAlignment="1">
      <alignment horizontal="center" vertical="center"/>
    </xf>
    <xf numFmtId="0" fontId="79" fillId="2" borderId="8" xfId="0" applyFont="1" applyFill="1" applyBorder="1" applyAlignment="1">
      <alignment horizontal="center" vertical="center"/>
    </xf>
    <xf numFmtId="0" fontId="79" fillId="2" borderId="34" xfId="0" applyFont="1" applyFill="1" applyBorder="1" applyAlignment="1">
      <alignment horizontal="center" vertical="center"/>
    </xf>
    <xf numFmtId="0" fontId="79" fillId="2" borderId="24" xfId="0" applyFont="1" applyFill="1" applyBorder="1" applyAlignment="1">
      <alignment horizontal="center" vertical="center"/>
    </xf>
    <xf numFmtId="0" fontId="80" fillId="2" borderId="35" xfId="0" applyFont="1" applyFill="1" applyBorder="1" applyAlignment="1">
      <alignment horizontal="center"/>
    </xf>
    <xf numFmtId="0" fontId="80" fillId="2" borderId="8" xfId="0" applyFont="1" applyFill="1" applyBorder="1" applyAlignment="1">
      <alignment horizontal="center"/>
    </xf>
    <xf numFmtId="0" fontId="80" fillId="2" borderId="2" xfId="0" applyFont="1" applyFill="1" applyBorder="1" applyAlignment="1">
      <alignment horizontal="center"/>
    </xf>
    <xf numFmtId="0" fontId="80" fillId="2" borderId="3" xfId="0" applyFont="1" applyFill="1" applyBorder="1" applyAlignment="1">
      <alignment horizontal="center"/>
    </xf>
    <xf numFmtId="0" fontId="80" fillId="2" borderId="34" xfId="0" applyFont="1" applyFill="1" applyBorder="1" applyAlignment="1">
      <alignment horizontal="center"/>
    </xf>
    <xf numFmtId="0" fontId="80" fillId="2" borderId="23" xfId="0" applyFont="1" applyFill="1" applyBorder="1" applyAlignment="1">
      <alignment horizontal="center"/>
    </xf>
    <xf numFmtId="0" fontId="80" fillId="2" borderId="24" xfId="0" applyFont="1" applyFill="1" applyBorder="1" applyAlignment="1">
      <alignment horizontal="center"/>
    </xf>
    <xf numFmtId="0" fontId="79" fillId="2" borderId="34" xfId="0" applyFont="1" applyFill="1" applyBorder="1" applyAlignment="1">
      <alignment horizontal="center"/>
    </xf>
    <xf numFmtId="0" fontId="79" fillId="2" borderId="26" xfId="0" applyFont="1" applyFill="1" applyBorder="1" applyAlignment="1">
      <alignment horizontal="center"/>
    </xf>
    <xf numFmtId="0" fontId="79" fillId="2" borderId="30" xfId="0" applyFont="1" applyFill="1" applyBorder="1" applyAlignment="1">
      <alignment horizontal="center" vertical="center"/>
    </xf>
    <xf numFmtId="0" fontId="79" fillId="2" borderId="25" xfId="0" applyFont="1" applyFill="1" applyBorder="1" applyAlignment="1">
      <alignment horizontal="center" vertical="center"/>
    </xf>
    <xf numFmtId="0" fontId="80" fillId="2" borderId="30" xfId="0" applyFont="1" applyFill="1" applyBorder="1" applyAlignment="1">
      <alignment horizontal="center" wrapText="1"/>
    </xf>
    <xf numFmtId="0" fontId="80" fillId="2" borderId="25" xfId="0" applyFont="1" applyFill="1" applyBorder="1" applyAlignment="1">
      <alignment horizontal="center"/>
    </xf>
    <xf numFmtId="0" fontId="80" fillId="2" borderId="30" xfId="0" applyFont="1" applyFill="1" applyBorder="1" applyAlignment="1">
      <alignment horizontal="center"/>
    </xf>
    <xf numFmtId="0" fontId="80" fillId="2" borderId="20" xfId="0" applyFont="1" applyFill="1" applyBorder="1" applyAlignment="1">
      <alignment horizontal="center"/>
    </xf>
    <xf numFmtId="0" fontId="81" fillId="2" borderId="34" xfId="0" applyFont="1" applyFill="1" applyBorder="1" applyAlignment="1">
      <alignment horizontal="center"/>
    </xf>
    <xf numFmtId="0" fontId="81" fillId="2" borderId="23" xfId="0" applyFont="1" applyFill="1" applyBorder="1" applyAlignment="1">
      <alignment horizontal="center"/>
    </xf>
    <xf numFmtId="0" fontId="80" fillId="2" borderId="25" xfId="0" applyFont="1" applyFill="1" applyBorder="1" applyAlignment="1">
      <alignment horizontal="center" wrapText="1"/>
    </xf>
    <xf numFmtId="0" fontId="80" fillId="2" borderId="27" xfId="0" applyFont="1" applyFill="1" applyBorder="1" applyAlignment="1">
      <alignment horizontal="center"/>
    </xf>
    <xf numFmtId="0" fontId="80" fillId="2" borderId="34" xfId="0" applyFont="1" applyFill="1" applyBorder="1" applyAlignment="1">
      <alignment horizontal="center" wrapText="1"/>
    </xf>
    <xf numFmtId="0" fontId="80" fillId="2" borderId="24" xfId="0" applyFont="1" applyFill="1" applyBorder="1" applyAlignment="1">
      <alignment horizontal="center" wrapText="1"/>
    </xf>
    <xf numFmtId="0" fontId="79" fillId="2" borderId="24" xfId="0" applyFont="1" applyFill="1" applyBorder="1" applyAlignment="1">
      <alignment horizontal="center"/>
    </xf>
    <xf numFmtId="0" fontId="79" fillId="2" borderId="32" xfId="0" applyFont="1" applyFill="1" applyBorder="1" applyAlignment="1">
      <alignment horizontal="center" vertical="center"/>
    </xf>
    <xf numFmtId="0" fontId="79" fillId="2" borderId="33" xfId="0" applyFont="1" applyFill="1" applyBorder="1" applyAlignment="1">
      <alignment horizontal="center" vertical="center"/>
    </xf>
    <xf numFmtId="0" fontId="82" fillId="2" borderId="32" xfId="0" applyFont="1" applyFill="1" applyBorder="1" applyAlignment="1">
      <alignment horizontal="center"/>
    </xf>
    <xf numFmtId="0" fontId="82" fillId="2" borderId="33" xfId="0" applyFont="1" applyFill="1" applyBorder="1" applyAlignment="1">
      <alignment horizontal="center"/>
    </xf>
    <xf numFmtId="0" fontId="80" fillId="2" borderId="32" xfId="0" applyFont="1" applyFill="1" applyBorder="1" applyAlignment="1">
      <alignment horizontal="center"/>
    </xf>
    <xf numFmtId="0" fontId="80" fillId="2" borderId="9" xfId="0" applyFont="1" applyFill="1" applyBorder="1" applyAlignment="1">
      <alignment horizontal="center"/>
    </xf>
    <xf numFmtId="0" fontId="79" fillId="2" borderId="31" xfId="0" applyFont="1" applyFill="1" applyBorder="1" applyAlignment="1">
      <alignment horizontal="center" vertical="center"/>
    </xf>
    <xf numFmtId="0" fontId="79" fillId="2" borderId="16" xfId="0" applyFont="1" applyFill="1" applyBorder="1" applyAlignment="1">
      <alignment horizontal="center" vertical="center"/>
    </xf>
    <xf numFmtId="0" fontId="80" fillId="2" borderId="33" xfId="0" applyFont="1" applyFill="1" applyBorder="1" applyAlignment="1">
      <alignment horizontal="center"/>
    </xf>
    <xf numFmtId="0" fontId="82" fillId="2" borderId="31" xfId="0" applyFont="1" applyFill="1" applyBorder="1" applyAlignment="1">
      <alignment horizontal="center"/>
    </xf>
    <xf numFmtId="0" fontId="82" fillId="2" borderId="16" xfId="0" applyFont="1" applyFill="1" applyBorder="1" applyAlignment="1">
      <alignment horizontal="center"/>
    </xf>
    <xf numFmtId="0" fontId="79" fillId="2" borderId="31" xfId="0" applyFont="1" applyFill="1" applyBorder="1" applyAlignment="1">
      <alignment horizontal="center"/>
    </xf>
    <xf numFmtId="0" fontId="79" fillId="2" borderId="16" xfId="0" applyFont="1" applyFill="1" applyBorder="1" applyAlignment="1">
      <alignment horizontal="center"/>
    </xf>
    <xf numFmtId="0" fontId="79" fillId="2" borderId="6" xfId="0" applyFont="1" applyFill="1" applyBorder="1" applyAlignment="1">
      <alignment horizontal="center"/>
    </xf>
    <xf numFmtId="0" fontId="103" fillId="2" borderId="35" xfId="0" applyFont="1" applyFill="1" applyBorder="1" applyAlignment="1">
      <alignment horizontal="center"/>
    </xf>
    <xf numFmtId="0" fontId="103" fillId="2" borderId="8" xfId="0" applyFont="1" applyFill="1" applyBorder="1" applyAlignment="1">
      <alignment horizontal="center"/>
    </xf>
    <xf numFmtId="0" fontId="103" fillId="2" borderId="3" xfId="0" applyFont="1" applyFill="1" applyBorder="1" applyAlignment="1">
      <alignment horizontal="center"/>
    </xf>
    <xf numFmtId="0" fontId="103" fillId="2" borderId="34" xfId="0" applyFont="1" applyFill="1" applyBorder="1" applyAlignment="1">
      <alignment horizontal="center"/>
    </xf>
    <xf numFmtId="0" fontId="103" fillId="2" borderId="23" xfId="0" applyFont="1" applyFill="1" applyBorder="1" applyAlignment="1">
      <alignment horizontal="center"/>
    </xf>
    <xf numFmtId="0" fontId="102" fillId="2" borderId="26" xfId="0" applyFont="1" applyFill="1" applyBorder="1" applyAlignment="1">
      <alignment horizontal="center"/>
    </xf>
    <xf numFmtId="0" fontId="103" fillId="2" borderId="25" xfId="0" applyFont="1" applyFill="1" applyBorder="1" applyAlignment="1">
      <alignment horizontal="center"/>
    </xf>
    <xf numFmtId="0" fontId="103" fillId="2" borderId="30" xfId="0" applyFont="1" applyFill="1" applyBorder="1" applyAlignment="1">
      <alignment horizontal="center"/>
    </xf>
    <xf numFmtId="0" fontId="103" fillId="2" borderId="20" xfId="0" applyFont="1" applyFill="1" applyBorder="1" applyAlignment="1">
      <alignment horizontal="center"/>
    </xf>
    <xf numFmtId="0" fontId="103" fillId="2" borderId="24" xfId="0" applyFont="1" applyFill="1" applyBorder="1" applyAlignment="1">
      <alignment horizontal="center"/>
    </xf>
    <xf numFmtId="0" fontId="103" fillId="2" borderId="30" xfId="0" applyFont="1" applyFill="1" applyBorder="1" applyAlignment="1">
      <alignment horizontal="center" vertical="center" wrapText="1"/>
    </xf>
    <xf numFmtId="0" fontId="103" fillId="2" borderId="25" xfId="0" applyFont="1" applyFill="1" applyBorder="1" applyAlignment="1">
      <alignment horizontal="center" vertical="center" wrapText="1"/>
    </xf>
    <xf numFmtId="0" fontId="103" fillId="2" borderId="30" xfId="0" applyFont="1" applyFill="1" applyBorder="1" applyAlignment="1">
      <alignment horizontal="center" vertical="center"/>
    </xf>
    <xf numFmtId="0" fontId="103" fillId="2" borderId="25" xfId="0" applyFont="1" applyFill="1" applyBorder="1" applyAlignment="1">
      <alignment horizontal="center" vertical="center"/>
    </xf>
    <xf numFmtId="0" fontId="103" fillId="2" borderId="27" xfId="0" applyFont="1" applyFill="1" applyBorder="1" applyAlignment="1">
      <alignment horizontal="center" vertical="center"/>
    </xf>
    <xf numFmtId="0" fontId="102" fillId="2" borderId="32" xfId="0" applyFont="1" applyFill="1" applyBorder="1" applyAlignment="1">
      <alignment horizontal="center" vertical="center"/>
    </xf>
    <xf numFmtId="0" fontId="102" fillId="2" borderId="33" xfId="0" applyFont="1" applyFill="1" applyBorder="1" applyAlignment="1">
      <alignment horizontal="center" vertical="center"/>
    </xf>
    <xf numFmtId="0" fontId="103" fillId="2" borderId="32" xfId="0" applyFont="1" applyFill="1" applyBorder="1" applyAlignment="1">
      <alignment horizontal="center"/>
    </xf>
    <xf numFmtId="0" fontId="103" fillId="2" borderId="33" xfId="0" applyFont="1" applyFill="1" applyBorder="1" applyAlignment="1">
      <alignment horizontal="center"/>
    </xf>
    <xf numFmtId="0" fontId="103" fillId="2" borderId="27" xfId="0" applyFont="1" applyFill="1" applyBorder="1" applyAlignment="1">
      <alignment horizontal="center"/>
    </xf>
    <xf numFmtId="0" fontId="104" fillId="2" borderId="31" xfId="0" applyFont="1" applyFill="1" applyBorder="1" applyAlignment="1">
      <alignment horizontal="center"/>
    </xf>
    <xf numFmtId="0" fontId="104" fillId="2" borderId="16" xfId="0" applyFont="1" applyFill="1" applyBorder="1" applyAlignment="1">
      <alignment horizontal="center"/>
    </xf>
    <xf numFmtId="0" fontId="102" fillId="2" borderId="31" xfId="0" applyFont="1" applyFill="1" applyBorder="1" applyAlignment="1">
      <alignment horizontal="center" vertical="center"/>
    </xf>
    <xf numFmtId="0" fontId="102" fillId="2" borderId="16" xfId="0" applyFont="1" applyFill="1" applyBorder="1" applyAlignment="1">
      <alignment horizontal="center" vertical="center"/>
    </xf>
    <xf numFmtId="0" fontId="104" fillId="2" borderId="32" xfId="0" applyFont="1" applyFill="1" applyBorder="1" applyAlignment="1">
      <alignment horizontal="center"/>
    </xf>
    <xf numFmtId="0" fontId="104" fillId="2" borderId="33" xfId="0" applyFont="1" applyFill="1" applyBorder="1" applyAlignment="1">
      <alignment horizontal="center"/>
    </xf>
    <xf numFmtId="0" fontId="103" fillId="2" borderId="9" xfId="0" applyFont="1" applyFill="1" applyBorder="1" applyAlignment="1">
      <alignment horizontal="center"/>
    </xf>
    <xf numFmtId="0" fontId="65" fillId="2" borderId="7" xfId="0" applyFont="1" applyFill="1" applyBorder="1" applyAlignment="1">
      <alignment horizontal="center" vertical="center"/>
    </xf>
    <xf numFmtId="0" fontId="65" fillId="2" borderId="36" xfId="0" applyFont="1" applyFill="1" applyBorder="1" applyAlignment="1">
      <alignment horizontal="center" vertical="center"/>
    </xf>
    <xf numFmtId="177" fontId="66" fillId="2" borderId="37" xfId="0" applyNumberFormat="1" applyFont="1" applyFill="1" applyBorder="1" applyAlignment="1">
      <alignment horizontal="center" vertical="center"/>
    </xf>
    <xf numFmtId="177" fontId="66" fillId="2" borderId="17" xfId="0" applyNumberFormat="1" applyFont="1" applyFill="1" applyBorder="1" applyAlignment="1">
      <alignment horizontal="center" vertical="center"/>
    </xf>
    <xf numFmtId="0" fontId="66" fillId="2" borderId="35" xfId="0" applyFont="1" applyFill="1" applyBorder="1" applyAlignment="1">
      <alignment horizontal="center" vertical="center"/>
    </xf>
    <xf numFmtId="0" fontId="66" fillId="2" borderId="8" xfId="0" applyFont="1" applyFill="1" applyBorder="1" applyAlignment="1">
      <alignment horizontal="center" vertical="center"/>
    </xf>
    <xf numFmtId="0" fontId="66" fillId="2" borderId="34" xfId="0" applyFont="1" applyFill="1" applyBorder="1" applyAlignment="1">
      <alignment horizontal="center" vertical="center"/>
    </xf>
    <xf numFmtId="0" fontId="66" fillId="2" borderId="24" xfId="0" applyFont="1" applyFill="1" applyBorder="1" applyAlignment="1">
      <alignment horizontal="center" vertical="center"/>
    </xf>
    <xf numFmtId="0" fontId="67" fillId="2" borderId="35"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3" xfId="0" applyFont="1" applyFill="1" applyBorder="1" applyAlignment="1">
      <alignment horizontal="center" vertical="center"/>
    </xf>
    <xf numFmtId="0" fontId="67" fillId="2" borderId="34"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6" xfId="0" applyFont="1" applyFill="1" applyBorder="1" applyAlignment="1">
      <alignment horizontal="center" vertical="center"/>
    </xf>
    <xf numFmtId="0" fontId="66" fillId="2" borderId="30" xfId="0" applyFont="1" applyFill="1" applyBorder="1" applyAlignment="1">
      <alignment horizontal="center" vertical="center"/>
    </xf>
    <xf numFmtId="0" fontId="66" fillId="2" borderId="25" xfId="0" applyFont="1" applyFill="1" applyBorder="1" applyAlignment="1">
      <alignment horizontal="center" vertical="center"/>
    </xf>
    <xf numFmtId="0" fontId="67" fillId="2" borderId="32" xfId="0" applyFont="1" applyFill="1" applyBorder="1" applyAlignment="1">
      <alignment horizontal="center" vertical="center"/>
    </xf>
    <xf numFmtId="0" fontId="67" fillId="2" borderId="0" xfId="0" applyFont="1" applyFill="1" applyBorder="1" applyAlignment="1">
      <alignment horizontal="center" vertical="center"/>
    </xf>
    <xf numFmtId="0" fontId="67" fillId="2" borderId="9" xfId="0" applyFont="1" applyFill="1" applyBorder="1" applyAlignment="1">
      <alignment horizontal="center" vertical="center"/>
    </xf>
    <xf numFmtId="0" fontId="67" fillId="2" borderId="30" xfId="0" applyFont="1" applyFill="1" applyBorder="1" applyAlignment="1">
      <alignment horizontal="center" vertical="center" wrapText="1"/>
    </xf>
    <xf numFmtId="0" fontId="67" fillId="2" borderId="20" xfId="0" applyFont="1" applyFill="1" applyBorder="1" applyAlignment="1">
      <alignment horizontal="center" vertical="center" wrapText="1"/>
    </xf>
    <xf numFmtId="0" fontId="67" fillId="2" borderId="27" xfId="0" applyFont="1" applyFill="1" applyBorder="1" applyAlignment="1">
      <alignment horizontal="center" vertical="center" wrapText="1"/>
    </xf>
    <xf numFmtId="0" fontId="67" fillId="2" borderId="34"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6" xfId="0" applyFont="1" applyFill="1" applyBorder="1" applyAlignment="1">
      <alignment horizontal="center" vertical="center" wrapText="1"/>
    </xf>
    <xf numFmtId="0" fontId="67" fillId="2" borderId="30" xfId="0" applyFont="1" applyFill="1" applyBorder="1" applyAlignment="1">
      <alignment horizontal="center" wrapText="1"/>
    </xf>
    <xf numFmtId="0" fontId="67" fillId="2" borderId="25" xfId="0" applyFont="1" applyFill="1" applyBorder="1" applyAlignment="1">
      <alignment horizontal="center" wrapText="1"/>
    </xf>
    <xf numFmtId="0" fontId="66" fillId="2" borderId="30" xfId="0" applyFont="1" applyFill="1" applyBorder="1" applyAlignment="1">
      <alignment horizontal="center"/>
    </xf>
    <xf numFmtId="0" fontId="66" fillId="2" borderId="25" xfId="0" applyFont="1" applyFill="1" applyBorder="1" applyAlignment="1">
      <alignment horizontal="center"/>
    </xf>
    <xf numFmtId="0" fontId="66" fillId="2" borderId="27" xfId="0" applyFont="1" applyFill="1" applyBorder="1" applyAlignment="1">
      <alignment horizontal="center"/>
    </xf>
    <xf numFmtId="0" fontId="67" fillId="2" borderId="34" xfId="0" applyFont="1" applyFill="1" applyBorder="1" applyAlignment="1">
      <alignment horizontal="center" wrapText="1"/>
    </xf>
    <xf numFmtId="0" fontId="67" fillId="2" borderId="24" xfId="0" applyFont="1" applyFill="1" applyBorder="1" applyAlignment="1">
      <alignment horizontal="center" wrapText="1"/>
    </xf>
    <xf numFmtId="0" fontId="66" fillId="2" borderId="34" xfId="0" applyFont="1" applyFill="1" applyBorder="1" applyAlignment="1">
      <alignment horizontal="center"/>
    </xf>
    <xf numFmtId="0" fontId="66" fillId="2" borderId="24" xfId="0" applyFont="1" applyFill="1" applyBorder="1" applyAlignment="1">
      <alignment horizontal="center"/>
    </xf>
    <xf numFmtId="0" fontId="66" fillId="2" borderId="32" xfId="0" applyFont="1" applyFill="1" applyBorder="1" applyAlignment="1">
      <alignment horizontal="center" vertical="center"/>
    </xf>
    <xf numFmtId="0" fontId="66" fillId="2" borderId="33" xfId="0" applyFont="1" applyFill="1" applyBorder="1" applyAlignment="1">
      <alignment horizontal="center" vertical="center"/>
    </xf>
    <xf numFmtId="0" fontId="67" fillId="2" borderId="30" xfId="0" applyFont="1" applyFill="1" applyBorder="1" applyAlignment="1">
      <alignment horizontal="center"/>
    </xf>
    <xf numFmtId="0" fontId="67" fillId="2" borderId="25" xfId="0" applyFont="1" applyFill="1" applyBorder="1" applyAlignment="1">
      <alignment horizontal="center"/>
    </xf>
    <xf numFmtId="0" fontId="67" fillId="2" borderId="27" xfId="0" applyFont="1" applyFill="1" applyBorder="1" applyAlignment="1">
      <alignment horizontal="center"/>
    </xf>
    <xf numFmtId="0" fontId="68" fillId="2" borderId="32" xfId="0" applyFont="1" applyFill="1" applyBorder="1" applyAlignment="1">
      <alignment horizontal="center"/>
    </xf>
    <xf numFmtId="0" fontId="68" fillId="2" borderId="33" xfId="0" applyFont="1" applyFill="1" applyBorder="1" applyAlignment="1">
      <alignment horizontal="center"/>
    </xf>
    <xf numFmtId="0" fontId="67" fillId="2" borderId="32" xfId="0" applyFont="1" applyFill="1" applyBorder="1" applyAlignment="1">
      <alignment horizontal="center"/>
    </xf>
    <xf numFmtId="0" fontId="67" fillId="2" borderId="9" xfId="0" applyFont="1" applyFill="1" applyBorder="1" applyAlignment="1">
      <alignment horizontal="center"/>
    </xf>
    <xf numFmtId="0" fontId="66" fillId="2" borderId="31" xfId="0" applyFont="1" applyFill="1" applyBorder="1" applyAlignment="1">
      <alignment horizontal="center" vertical="center"/>
    </xf>
    <xf numFmtId="0" fontId="66" fillId="2" borderId="16" xfId="0" applyFont="1" applyFill="1" applyBorder="1" applyAlignment="1">
      <alignment horizontal="center" vertical="center"/>
    </xf>
    <xf numFmtId="0" fontId="67" fillId="2" borderId="33" xfId="0" applyFont="1" applyFill="1" applyBorder="1" applyAlignment="1">
      <alignment horizontal="center"/>
    </xf>
    <xf numFmtId="0" fontId="68" fillId="2" borderId="31" xfId="0" applyFont="1" applyFill="1" applyBorder="1" applyAlignment="1">
      <alignment horizontal="center"/>
    </xf>
    <xf numFmtId="0" fontId="68" fillId="2" borderId="16" xfId="0" applyFont="1" applyFill="1" applyBorder="1" applyAlignment="1">
      <alignment horizontal="center"/>
    </xf>
    <xf numFmtId="0" fontId="66" fillId="2" borderId="31" xfId="0" applyFont="1" applyFill="1" applyBorder="1" applyAlignment="1">
      <alignment horizontal="center"/>
    </xf>
    <xf numFmtId="0" fontId="66" fillId="2" borderId="16" xfId="0" applyFont="1" applyFill="1" applyBorder="1" applyAlignment="1">
      <alignment horizontal="center"/>
    </xf>
    <xf numFmtId="0" fontId="66" fillId="2" borderId="6" xfId="0" applyFont="1" applyFill="1" applyBorder="1" applyAlignment="1">
      <alignment horizontal="center"/>
    </xf>
    <xf numFmtId="0" fontId="103" fillId="2" borderId="26" xfId="0" applyFont="1" applyFill="1" applyBorder="1" applyAlignment="1">
      <alignment horizontal="center"/>
    </xf>
    <xf numFmtId="0" fontId="105" fillId="2" borderId="34" xfId="0" applyFont="1" applyFill="1" applyBorder="1" applyAlignment="1">
      <alignment horizontal="center"/>
    </xf>
    <xf numFmtId="0" fontId="105" fillId="2" borderId="23" xfId="0" applyFont="1" applyFill="1" applyBorder="1" applyAlignment="1">
      <alignment horizontal="center"/>
    </xf>
    <xf numFmtId="49" fontId="13" fillId="0" borderId="0" xfId="16" applyNumberFormat="1" applyFont="1" applyAlignment="1">
      <alignment horizontal="center" vertical="center"/>
    </xf>
    <xf numFmtId="0" fontId="14" fillId="0" borderId="0" xfId="20" applyFont="1" applyAlignment="1">
      <alignment horizontal="center"/>
    </xf>
    <xf numFmtId="10" fontId="14" fillId="0" borderId="0" xfId="20" applyNumberFormat="1" applyFont="1" applyAlignment="1">
      <alignment horizontal="center"/>
    </xf>
    <xf numFmtId="10" fontId="63" fillId="0" borderId="0" xfId="0" applyNumberFormat="1" applyFont="1" applyAlignment="1">
      <alignment horizontal="center" vertical="center"/>
    </xf>
    <xf numFmtId="0" fontId="16" fillId="0" borderId="0" xfId="16" applyFont="1" applyAlignment="1">
      <alignment horizontal="left" vertical="center"/>
    </xf>
    <xf numFmtId="0" fontId="61" fillId="0" borderId="0" xfId="0" applyFont="1" applyAlignment="1">
      <alignment horizontal="center" vertical="center"/>
    </xf>
    <xf numFmtId="0" fontId="4" fillId="0" borderId="0" xfId="20" applyFont="1" applyAlignment="1">
      <alignment horizontal="left" vertical="center"/>
    </xf>
    <xf numFmtId="0" fontId="63" fillId="0" borderId="0" xfId="16" applyFont="1" applyAlignment="1">
      <alignment horizontal="center" vertical="center"/>
    </xf>
    <xf numFmtId="0" fontId="13" fillId="0" borderId="0" xfId="0" applyFont="1" applyAlignment="1">
      <alignment horizontal="center" vertical="center"/>
    </xf>
    <xf numFmtId="0" fontId="13" fillId="0" borderId="0" xfId="16" applyFont="1" applyAlignment="1">
      <alignment horizontal="center" vertical="center"/>
    </xf>
    <xf numFmtId="10" fontId="13" fillId="0" borderId="0" xfId="16" applyNumberFormat="1" applyFont="1" applyAlignment="1">
      <alignment horizontal="center" vertical="center"/>
    </xf>
    <xf numFmtId="176" fontId="13" fillId="0" borderId="0" xfId="16" applyNumberFormat="1" applyFont="1" applyAlignment="1">
      <alignment horizontal="center" vertical="center"/>
    </xf>
    <xf numFmtId="176" fontId="14" fillId="0" borderId="0" xfId="20" applyNumberFormat="1" applyFont="1" applyAlignment="1">
      <alignment horizontal="center"/>
    </xf>
    <xf numFmtId="0" fontId="63" fillId="0" borderId="0" xfId="0" applyFont="1" applyAlignment="1">
      <alignment horizontal="left" vertical="center"/>
    </xf>
    <xf numFmtId="0" fontId="100" fillId="5" borderId="0" xfId="31" applyFill="1" applyAlignment="1" applyProtection="1">
      <alignment vertical="center"/>
    </xf>
    <xf numFmtId="0" fontId="0" fillId="5" borderId="0" xfId="0" applyFill="1">
      <alignment vertical="center"/>
    </xf>
    <xf numFmtId="0" fontId="4" fillId="0" borderId="0" xfId="0" applyFont="1">
      <alignment vertical="center"/>
    </xf>
    <xf numFmtId="0" fontId="14" fillId="0" borderId="0" xfId="16" applyFont="1" applyAlignment="1">
      <alignment horizontal="center" vertical="center"/>
    </xf>
    <xf numFmtId="0" fontId="13" fillId="0" borderId="0" xfId="0" applyFont="1">
      <alignment vertical="center"/>
    </xf>
    <xf numFmtId="10" fontId="4" fillId="0" borderId="0" xfId="0" applyNumberFormat="1" applyFont="1" applyAlignment="1">
      <alignment horizontal="center"/>
    </xf>
    <xf numFmtId="0" fontId="4" fillId="0" borderId="0" xfId="16" applyFont="1" applyAlignment="1">
      <alignment horizontal="center" vertical="center"/>
    </xf>
    <xf numFmtId="0" fontId="4" fillId="0" borderId="0" xfId="16" applyFont="1" applyAlignment="1">
      <alignment horizontal="left" vertical="center"/>
    </xf>
    <xf numFmtId="0" fontId="62" fillId="0" borderId="0" xfId="16" applyFont="1" applyAlignment="1">
      <alignment horizontal="center" vertical="center"/>
    </xf>
    <xf numFmtId="0" fontId="13" fillId="0" borderId="0" xfId="19" applyFont="1" applyAlignment="1">
      <alignment horizontal="center" vertical="center"/>
    </xf>
    <xf numFmtId="0" fontId="13" fillId="0" borderId="0" xfId="4" applyFont="1" applyAlignment="1">
      <alignment horizontal="center" vertical="center"/>
    </xf>
  </cellXfs>
  <cellStyles count="32">
    <cellStyle name="Excel Built-in Normal" xfId="1" xr:uid="{00000000-0005-0000-0000-000000000000}"/>
    <cellStyle name="Excel Built-in Normal 2" xfId="21" xr:uid="{00000000-0005-0000-0000-000001000000}"/>
    <cellStyle name="Excel Built-in Normal 3" xfId="29" xr:uid="{00000000-0005-0000-0000-000002000000}"/>
    <cellStyle name="ハイパーリンク" xfId="31" builtinId="8"/>
    <cellStyle name="通貨 2" xfId="2" xr:uid="{00000000-0005-0000-0000-000004000000}"/>
    <cellStyle name="標準" xfId="0" builtinId="0"/>
    <cellStyle name="標準 10" xfId="3" xr:uid="{00000000-0005-0000-0000-000006000000}"/>
    <cellStyle name="標準 10 2" xfId="27" xr:uid="{00000000-0005-0000-0000-000007000000}"/>
    <cellStyle name="標準 11" xfId="23" xr:uid="{00000000-0005-0000-0000-000008000000}"/>
    <cellStyle name="標準 13" xfId="30" xr:uid="{00000000-0005-0000-0000-000009000000}"/>
    <cellStyle name="標準 2" xfId="4" xr:uid="{00000000-0005-0000-0000-00000A000000}"/>
    <cellStyle name="標準 2 2" xfId="5" xr:uid="{00000000-0005-0000-0000-00000B000000}"/>
    <cellStyle name="標準 2 2 2" xfId="6" xr:uid="{00000000-0005-0000-0000-00000C000000}"/>
    <cellStyle name="標準 2 2_2013NewMixkekka" xfId="7" xr:uid="{00000000-0005-0000-0000-00000D000000}"/>
    <cellStyle name="標準 2_2013NewMixkekka" xfId="8" xr:uid="{00000000-0005-0000-0000-00000E000000}"/>
    <cellStyle name="標準 3" xfId="9" xr:uid="{00000000-0005-0000-0000-00000F000000}"/>
    <cellStyle name="標準 3 2" xfId="19" xr:uid="{00000000-0005-0000-0000-000010000000}"/>
    <cellStyle name="標準 3_登録ナンバー" xfId="10" xr:uid="{00000000-0005-0000-0000-000011000000}"/>
    <cellStyle name="標準 3_登録ナンバー 2" xfId="20" xr:uid="{00000000-0005-0000-0000-000012000000}"/>
    <cellStyle name="標準 4" xfId="11" xr:uid="{00000000-0005-0000-0000-000013000000}"/>
    <cellStyle name="標準 4 2" xfId="25" xr:uid="{00000000-0005-0000-0000-000014000000}"/>
    <cellStyle name="標準 5" xfId="12" xr:uid="{00000000-0005-0000-0000-000015000000}"/>
    <cellStyle name="標準 6" xfId="13" xr:uid="{00000000-0005-0000-0000-000016000000}"/>
    <cellStyle name="標準 6 2" xfId="26" xr:uid="{00000000-0005-0000-0000-000017000000}"/>
    <cellStyle name="標準 7" xfId="14" xr:uid="{00000000-0005-0000-0000-000018000000}"/>
    <cellStyle name="標準 8" xfId="22" xr:uid="{00000000-0005-0000-0000-000019000000}"/>
    <cellStyle name="標準 9" xfId="15" xr:uid="{00000000-0005-0000-0000-00001A000000}"/>
    <cellStyle name="標準 9 2" xfId="28" xr:uid="{00000000-0005-0000-0000-00001B000000}"/>
    <cellStyle name="標準_Book2 2" xfId="24" xr:uid="{00000000-0005-0000-0000-00001C000000}"/>
    <cellStyle name="標準_Book2_登録ナンバー" xfId="16" xr:uid="{00000000-0005-0000-0000-00001D000000}"/>
    <cellStyle name="標準_Sheet1_登録ナンバー" xfId="17" xr:uid="{00000000-0005-0000-0000-00001E000000}"/>
    <cellStyle name="標準_登録ナンバー" xfId="18" xr:uid="{00000000-0005-0000-0000-00001F00000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542925</xdr:colOff>
      <xdr:row>530</xdr:row>
      <xdr:rowOff>114300</xdr:rowOff>
    </xdr:from>
    <xdr:to>
      <xdr:col>2</xdr:col>
      <xdr:colOff>38100</xdr:colOff>
      <xdr:row>530</xdr:row>
      <xdr:rowOff>114300</xdr:rowOff>
    </xdr:to>
    <xdr:sp macro="" textlink="">
      <xdr:nvSpPr>
        <xdr:cNvPr id="1025" name="Line 8">
          <a:extLst>
            <a:ext uri="{FF2B5EF4-FFF2-40B4-BE49-F238E27FC236}">
              <a16:creationId xmlns:a16="http://schemas.microsoft.com/office/drawing/2014/main" id="{00000000-0008-0000-0300-000001040000}"/>
            </a:ext>
          </a:extLst>
        </xdr:cNvPr>
        <xdr:cNvSpPr>
          <a:spLocks noChangeShapeType="1"/>
        </xdr:cNvSpPr>
      </xdr:nvSpPr>
      <xdr:spPr bwMode="auto">
        <a:xfrm flipH="1">
          <a:off x="1123950" y="901255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427</xdr:row>
      <xdr:rowOff>114300</xdr:rowOff>
    </xdr:from>
    <xdr:to>
      <xdr:col>2</xdr:col>
      <xdr:colOff>38100</xdr:colOff>
      <xdr:row>427</xdr:row>
      <xdr:rowOff>114300</xdr:rowOff>
    </xdr:to>
    <xdr:sp macro="" textlink="">
      <xdr:nvSpPr>
        <xdr:cNvPr id="1026" name="Line 8">
          <a:extLst>
            <a:ext uri="{FF2B5EF4-FFF2-40B4-BE49-F238E27FC236}">
              <a16:creationId xmlns:a16="http://schemas.microsoft.com/office/drawing/2014/main" id="{00000000-0008-0000-0300-000002040000}"/>
            </a:ext>
          </a:extLst>
        </xdr:cNvPr>
        <xdr:cNvSpPr>
          <a:spLocks noChangeShapeType="1"/>
        </xdr:cNvSpPr>
      </xdr:nvSpPr>
      <xdr:spPr bwMode="auto">
        <a:xfrm flipH="1">
          <a:off x="1123950" y="7232332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518</xdr:row>
      <xdr:rowOff>114300</xdr:rowOff>
    </xdr:from>
    <xdr:to>
      <xdr:col>2</xdr:col>
      <xdr:colOff>57150</xdr:colOff>
      <xdr:row>518</xdr:row>
      <xdr:rowOff>114300</xdr:rowOff>
    </xdr:to>
    <xdr:sp macro="" textlink="">
      <xdr:nvSpPr>
        <xdr:cNvPr id="4" name="Line 8">
          <a:extLst>
            <a:ext uri="{FF2B5EF4-FFF2-40B4-BE49-F238E27FC236}">
              <a16:creationId xmlns:a16="http://schemas.microsoft.com/office/drawing/2014/main" id="{00000000-0008-0000-0300-000004000000}"/>
            </a:ext>
          </a:extLst>
        </xdr:cNvPr>
        <xdr:cNvSpPr>
          <a:spLocks noChangeShapeType="1"/>
        </xdr:cNvSpPr>
      </xdr:nvSpPr>
      <xdr:spPr bwMode="auto">
        <a:xfrm flipH="1">
          <a:off x="1266825" y="879252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413</xdr:row>
      <xdr:rowOff>114300</xdr:rowOff>
    </xdr:from>
    <xdr:to>
      <xdr:col>2</xdr:col>
      <xdr:colOff>57150</xdr:colOff>
      <xdr:row>413</xdr:row>
      <xdr:rowOff>114300</xdr:rowOff>
    </xdr:to>
    <xdr:sp macro="" textlink="">
      <xdr:nvSpPr>
        <xdr:cNvPr id="5" name="Line 8">
          <a:extLst>
            <a:ext uri="{FF2B5EF4-FFF2-40B4-BE49-F238E27FC236}">
              <a16:creationId xmlns:a16="http://schemas.microsoft.com/office/drawing/2014/main" id="{00000000-0008-0000-0300-000005000000}"/>
            </a:ext>
          </a:extLst>
        </xdr:cNvPr>
        <xdr:cNvSpPr>
          <a:spLocks noChangeShapeType="1"/>
        </xdr:cNvSpPr>
      </xdr:nvSpPr>
      <xdr:spPr bwMode="auto">
        <a:xfrm flipH="1">
          <a:off x="1266825" y="699039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528</xdr:row>
      <xdr:rowOff>114300</xdr:rowOff>
    </xdr:from>
    <xdr:to>
      <xdr:col>2</xdr:col>
      <xdr:colOff>57150</xdr:colOff>
      <xdr:row>528</xdr:row>
      <xdr:rowOff>114300</xdr:rowOff>
    </xdr:to>
    <xdr:sp macro="" textlink="">
      <xdr:nvSpPr>
        <xdr:cNvPr id="6" name="Line 8">
          <a:extLst>
            <a:ext uri="{FF2B5EF4-FFF2-40B4-BE49-F238E27FC236}">
              <a16:creationId xmlns:a16="http://schemas.microsoft.com/office/drawing/2014/main" id="{00000000-0008-0000-0300-000006000000}"/>
            </a:ext>
          </a:extLst>
        </xdr:cNvPr>
        <xdr:cNvSpPr>
          <a:spLocks noChangeShapeType="1"/>
        </xdr:cNvSpPr>
      </xdr:nvSpPr>
      <xdr:spPr bwMode="auto">
        <a:xfrm flipH="1">
          <a:off x="1266825" y="896493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419</xdr:row>
      <xdr:rowOff>114300</xdr:rowOff>
    </xdr:from>
    <xdr:to>
      <xdr:col>2</xdr:col>
      <xdr:colOff>57150</xdr:colOff>
      <xdr:row>419</xdr:row>
      <xdr:rowOff>114300</xdr:rowOff>
    </xdr:to>
    <xdr:sp macro="" textlink="">
      <xdr:nvSpPr>
        <xdr:cNvPr id="7" name="Line 8">
          <a:extLst>
            <a:ext uri="{FF2B5EF4-FFF2-40B4-BE49-F238E27FC236}">
              <a16:creationId xmlns:a16="http://schemas.microsoft.com/office/drawing/2014/main" id="{00000000-0008-0000-0300-000007000000}"/>
            </a:ext>
          </a:extLst>
        </xdr:cNvPr>
        <xdr:cNvSpPr>
          <a:spLocks noChangeShapeType="1"/>
        </xdr:cNvSpPr>
      </xdr:nvSpPr>
      <xdr:spPr bwMode="auto">
        <a:xfrm flipH="1">
          <a:off x="1266825" y="709326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603</xdr:row>
      <xdr:rowOff>114300</xdr:rowOff>
    </xdr:from>
    <xdr:to>
      <xdr:col>2</xdr:col>
      <xdr:colOff>57150</xdr:colOff>
      <xdr:row>603</xdr:row>
      <xdr:rowOff>114300</xdr:rowOff>
    </xdr:to>
    <xdr:sp macro="" textlink="">
      <xdr:nvSpPr>
        <xdr:cNvPr id="8" name="Line 8">
          <a:extLst>
            <a:ext uri="{FF2B5EF4-FFF2-40B4-BE49-F238E27FC236}">
              <a16:creationId xmlns:a16="http://schemas.microsoft.com/office/drawing/2014/main" id="{00000000-0008-0000-0300-000008000000}"/>
            </a:ext>
          </a:extLst>
        </xdr:cNvPr>
        <xdr:cNvSpPr>
          <a:spLocks noChangeShapeType="1"/>
        </xdr:cNvSpPr>
      </xdr:nvSpPr>
      <xdr:spPr bwMode="auto">
        <a:xfrm flipH="1">
          <a:off x="1266825" y="1028128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468</xdr:row>
      <xdr:rowOff>114300</xdr:rowOff>
    </xdr:from>
    <xdr:to>
      <xdr:col>2</xdr:col>
      <xdr:colOff>57150</xdr:colOff>
      <xdr:row>468</xdr:row>
      <xdr:rowOff>114300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flipH="1">
          <a:off x="1266825" y="793527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565</xdr:row>
      <xdr:rowOff>114300</xdr:rowOff>
    </xdr:from>
    <xdr:to>
      <xdr:col>2</xdr:col>
      <xdr:colOff>66675</xdr:colOff>
      <xdr:row>565</xdr:row>
      <xdr:rowOff>114300</xdr:rowOff>
    </xdr:to>
    <xdr:sp macro="" textlink="">
      <xdr:nvSpPr>
        <xdr:cNvPr id="10" name="Line 8">
          <a:extLst>
            <a:ext uri="{FF2B5EF4-FFF2-40B4-BE49-F238E27FC236}">
              <a16:creationId xmlns:a16="http://schemas.microsoft.com/office/drawing/2014/main" id="{00000000-0008-0000-0300-00000A000000}"/>
            </a:ext>
          </a:extLst>
        </xdr:cNvPr>
        <xdr:cNvSpPr>
          <a:spLocks noChangeShapeType="1"/>
        </xdr:cNvSpPr>
      </xdr:nvSpPr>
      <xdr:spPr bwMode="auto">
        <a:xfrm flipH="1">
          <a:off x="1257300" y="960310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452</xdr:row>
      <xdr:rowOff>114300</xdr:rowOff>
    </xdr:from>
    <xdr:to>
      <xdr:col>2</xdr:col>
      <xdr:colOff>66675</xdr:colOff>
      <xdr:row>452</xdr:row>
      <xdr:rowOff>114300</xdr:rowOff>
    </xdr:to>
    <xdr:sp macro="" textlink="">
      <xdr:nvSpPr>
        <xdr:cNvPr id="11" name="Line 8">
          <a:extLst>
            <a:ext uri="{FF2B5EF4-FFF2-40B4-BE49-F238E27FC236}">
              <a16:creationId xmlns:a16="http://schemas.microsoft.com/office/drawing/2014/main" id="{00000000-0008-0000-0300-00000B000000}"/>
            </a:ext>
          </a:extLst>
        </xdr:cNvPr>
        <xdr:cNvSpPr>
          <a:spLocks noChangeShapeType="1"/>
        </xdr:cNvSpPr>
      </xdr:nvSpPr>
      <xdr:spPr bwMode="auto">
        <a:xfrm flipH="1">
          <a:off x="1257300" y="765714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459</xdr:row>
      <xdr:rowOff>114300</xdr:rowOff>
    </xdr:from>
    <xdr:to>
      <xdr:col>2</xdr:col>
      <xdr:colOff>76200</xdr:colOff>
      <xdr:row>459</xdr:row>
      <xdr:rowOff>114300</xdr:rowOff>
    </xdr:to>
    <xdr:sp macro="" textlink="">
      <xdr:nvSpPr>
        <xdr:cNvPr id="12" name="Line 8">
          <a:extLst>
            <a:ext uri="{FF2B5EF4-FFF2-40B4-BE49-F238E27FC236}">
              <a16:creationId xmlns:a16="http://schemas.microsoft.com/office/drawing/2014/main" id="{00000000-0008-0000-0300-00000C000000}"/>
            </a:ext>
          </a:extLst>
        </xdr:cNvPr>
        <xdr:cNvSpPr>
          <a:spLocks noChangeShapeType="1"/>
        </xdr:cNvSpPr>
      </xdr:nvSpPr>
      <xdr:spPr bwMode="auto">
        <a:xfrm flipH="1">
          <a:off x="1257300" y="77771625"/>
          <a:ext cx="0" cy="0"/>
        </a:xfrm>
        <a:prstGeom prst="line">
          <a:avLst/>
        </a:prstGeom>
        <a:noFill/>
        <a:ln w="9525">
          <a:solidFill>
            <a:srgbClr val="000000"/>
          </a:solidFill>
          <a:round/>
          <a:headEnd/>
          <a:tailEnd type="triangle" w="med" len="med"/>
        </a:ln>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13" name="Line 7">
          <a:extLst>
            <a:ext uri="{FF2B5EF4-FFF2-40B4-BE49-F238E27FC236}">
              <a16:creationId xmlns:a16="http://schemas.microsoft.com/office/drawing/2014/main" id="{00000000-0008-0000-0300-00000D000000}"/>
            </a:ext>
          </a:extLst>
        </xdr:cNvPr>
        <xdr:cNvSpPr>
          <a:spLocks noChangeShapeType="1"/>
        </xdr:cNvSpPr>
      </xdr:nvSpPr>
      <xdr:spPr bwMode="auto">
        <a:xfrm flipH="1" flipV="1">
          <a:off x="1257300" y="82553175"/>
          <a:ext cx="0" cy="9525"/>
        </a:xfrm>
        <a:prstGeom prst="line">
          <a:avLst/>
        </a:prstGeom>
        <a:noFill/>
        <a:ln w="9525">
          <a:solidFill>
            <a:srgbClr val="000000"/>
          </a:solidFill>
          <a:round/>
          <a:headEnd/>
          <a:tailEnd type="triangle" w="med" len="med"/>
        </a:ln>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14" name="Line 8">
          <a:extLst>
            <a:ext uri="{FF2B5EF4-FFF2-40B4-BE49-F238E27FC236}">
              <a16:creationId xmlns:a16="http://schemas.microsoft.com/office/drawing/2014/main" id="{00000000-0008-0000-0300-00000E000000}"/>
            </a:ext>
          </a:extLst>
        </xdr:cNvPr>
        <xdr:cNvSpPr>
          <a:spLocks noChangeShapeType="1"/>
        </xdr:cNvSpPr>
      </xdr:nvSpPr>
      <xdr:spPr bwMode="auto">
        <a:xfrm flipH="1">
          <a:off x="1257300" y="82743675"/>
          <a:ext cx="0" cy="0"/>
        </a:xfrm>
        <a:prstGeom prst="line">
          <a:avLst/>
        </a:prstGeom>
        <a:noFill/>
        <a:ln w="9525">
          <a:solidFill>
            <a:srgbClr val="000000"/>
          </a:solidFill>
          <a:round/>
          <a:headEnd/>
          <a:tailEnd type="triangle" w="med" len="med"/>
        </a:ln>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15" name="Line 7">
          <a:extLst>
            <a:ext uri="{FF2B5EF4-FFF2-40B4-BE49-F238E27FC236}">
              <a16:creationId xmlns:a16="http://schemas.microsoft.com/office/drawing/2014/main" id="{00000000-0008-0000-0300-00000F000000}"/>
            </a:ext>
          </a:extLst>
        </xdr:cNvPr>
        <xdr:cNvSpPr>
          <a:spLocks noChangeShapeType="1"/>
        </xdr:cNvSpPr>
      </xdr:nvSpPr>
      <xdr:spPr bwMode="auto">
        <a:xfrm flipH="1" flipV="1">
          <a:off x="1257300" y="36947475"/>
          <a:ext cx="0" cy="9525"/>
        </a:xfrm>
        <a:prstGeom prst="line">
          <a:avLst/>
        </a:prstGeom>
        <a:noFill/>
        <a:ln w="9525">
          <a:solidFill>
            <a:srgbClr val="000000"/>
          </a:solidFill>
          <a:round/>
          <a:headEnd/>
          <a:tailEnd type="triangle" w="med" len="med"/>
        </a:ln>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16" name="Line 8">
          <a:extLst>
            <a:ext uri="{FF2B5EF4-FFF2-40B4-BE49-F238E27FC236}">
              <a16:creationId xmlns:a16="http://schemas.microsoft.com/office/drawing/2014/main" id="{00000000-0008-0000-0300-000010000000}"/>
            </a:ext>
          </a:extLst>
        </xdr:cNvPr>
        <xdr:cNvSpPr>
          <a:spLocks noChangeShapeType="1"/>
        </xdr:cNvSpPr>
      </xdr:nvSpPr>
      <xdr:spPr bwMode="auto">
        <a:xfrm flipH="1">
          <a:off x="1257300" y="37137975"/>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459</xdr:row>
      <xdr:rowOff>114300</xdr:rowOff>
    </xdr:from>
    <xdr:to>
      <xdr:col>2</xdr:col>
      <xdr:colOff>542925</xdr:colOff>
      <xdr:row>459</xdr:row>
      <xdr:rowOff>114300</xdr:rowOff>
    </xdr:to>
    <xdr:sp macro="" textlink="">
      <xdr:nvSpPr>
        <xdr:cNvPr id="17" name="Line 8">
          <a:extLst>
            <a:ext uri="{FF2B5EF4-FFF2-40B4-BE49-F238E27FC236}">
              <a16:creationId xmlns:a16="http://schemas.microsoft.com/office/drawing/2014/main" id="{A7F81154-BE81-44C9-AEE3-427629736299}"/>
            </a:ext>
          </a:extLst>
        </xdr:cNvPr>
        <xdr:cNvSpPr>
          <a:spLocks noChangeShapeType="1"/>
        </xdr:cNvSpPr>
      </xdr:nvSpPr>
      <xdr:spPr bwMode="auto">
        <a:xfrm flipH="1">
          <a:off x="1800225" y="7777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18" name="Line 7">
          <a:extLst>
            <a:ext uri="{FF2B5EF4-FFF2-40B4-BE49-F238E27FC236}">
              <a16:creationId xmlns:a16="http://schemas.microsoft.com/office/drawing/2014/main" id="{B5CE2F79-73D5-459C-AA8E-F32A22DD36B0}"/>
            </a:ext>
          </a:extLst>
        </xdr:cNvPr>
        <xdr:cNvSpPr>
          <a:spLocks noChangeShapeType="1"/>
        </xdr:cNvSpPr>
      </xdr:nvSpPr>
      <xdr:spPr bwMode="auto">
        <a:xfrm flipH="1" flipV="1">
          <a:off x="1257300" y="825531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19" name="Line 8">
          <a:extLst>
            <a:ext uri="{FF2B5EF4-FFF2-40B4-BE49-F238E27FC236}">
              <a16:creationId xmlns:a16="http://schemas.microsoft.com/office/drawing/2014/main" id="{9D85B27C-62D0-485D-9BF6-D43175E943C8}"/>
            </a:ext>
          </a:extLst>
        </xdr:cNvPr>
        <xdr:cNvSpPr>
          <a:spLocks noChangeShapeType="1"/>
        </xdr:cNvSpPr>
      </xdr:nvSpPr>
      <xdr:spPr bwMode="auto">
        <a:xfrm flipH="1">
          <a:off x="1257300" y="82743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20" name="Line 7">
          <a:extLst>
            <a:ext uri="{FF2B5EF4-FFF2-40B4-BE49-F238E27FC236}">
              <a16:creationId xmlns:a16="http://schemas.microsoft.com/office/drawing/2014/main" id="{8C5BE66C-BA22-43C4-A432-CE5BCBCE6AC6}"/>
            </a:ext>
          </a:extLst>
        </xdr:cNvPr>
        <xdr:cNvSpPr>
          <a:spLocks noChangeShapeType="1"/>
        </xdr:cNvSpPr>
      </xdr:nvSpPr>
      <xdr:spPr bwMode="auto">
        <a:xfrm flipH="1" flipV="1">
          <a:off x="1724025" y="36947475"/>
          <a:ext cx="1524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21" name="Line 8">
          <a:extLst>
            <a:ext uri="{FF2B5EF4-FFF2-40B4-BE49-F238E27FC236}">
              <a16:creationId xmlns:a16="http://schemas.microsoft.com/office/drawing/2014/main" id="{A50303AA-5F56-4B64-A0CF-0A609C3DF286}"/>
            </a:ext>
          </a:extLst>
        </xdr:cNvPr>
        <xdr:cNvSpPr>
          <a:spLocks noChangeShapeType="1"/>
        </xdr:cNvSpPr>
      </xdr:nvSpPr>
      <xdr:spPr bwMode="auto">
        <a:xfrm flipH="1">
          <a:off x="1800225" y="37137975"/>
          <a:ext cx="38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22" name="Line 8">
          <a:extLst>
            <a:ext uri="{FF2B5EF4-FFF2-40B4-BE49-F238E27FC236}">
              <a16:creationId xmlns:a16="http://schemas.microsoft.com/office/drawing/2014/main" id="{3C09B6B0-EC0C-438E-BF98-450600E638DB}"/>
            </a:ext>
          </a:extLst>
        </xdr:cNvPr>
        <xdr:cNvSpPr>
          <a:spLocks noChangeShapeType="1"/>
        </xdr:cNvSpPr>
      </xdr:nvSpPr>
      <xdr:spPr bwMode="auto">
        <a:xfrm flipH="1">
          <a:off x="1333500" y="7588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23" name="Line 7">
          <a:extLst>
            <a:ext uri="{FF2B5EF4-FFF2-40B4-BE49-F238E27FC236}">
              <a16:creationId xmlns:a16="http://schemas.microsoft.com/office/drawing/2014/main" id="{9D47401E-DD3A-49F4-9272-E9F2C19BCA27}"/>
            </a:ext>
          </a:extLst>
        </xdr:cNvPr>
        <xdr:cNvSpPr>
          <a:spLocks noChangeShapeType="1"/>
        </xdr:cNvSpPr>
      </xdr:nvSpPr>
      <xdr:spPr bwMode="auto">
        <a:xfrm flipH="1" flipV="1">
          <a:off x="971550" y="804957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24" name="Line 8">
          <a:extLst>
            <a:ext uri="{FF2B5EF4-FFF2-40B4-BE49-F238E27FC236}">
              <a16:creationId xmlns:a16="http://schemas.microsoft.com/office/drawing/2014/main" id="{3F746664-4282-45FF-A451-B7E6C2DB32EA}"/>
            </a:ext>
          </a:extLst>
        </xdr:cNvPr>
        <xdr:cNvSpPr>
          <a:spLocks noChangeShapeType="1"/>
        </xdr:cNvSpPr>
      </xdr:nvSpPr>
      <xdr:spPr bwMode="auto">
        <a:xfrm flipH="1">
          <a:off x="971550" y="8068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25" name="Line 7">
          <a:extLst>
            <a:ext uri="{FF2B5EF4-FFF2-40B4-BE49-F238E27FC236}">
              <a16:creationId xmlns:a16="http://schemas.microsoft.com/office/drawing/2014/main" id="{76141E19-9C60-4E7D-942A-89DB1728A8CB}"/>
            </a:ext>
          </a:extLst>
        </xdr:cNvPr>
        <xdr:cNvSpPr>
          <a:spLocks noChangeShapeType="1"/>
        </xdr:cNvSpPr>
      </xdr:nvSpPr>
      <xdr:spPr bwMode="auto">
        <a:xfrm flipH="1" flipV="1">
          <a:off x="1333500" y="35061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26" name="Line 8">
          <a:extLst>
            <a:ext uri="{FF2B5EF4-FFF2-40B4-BE49-F238E27FC236}">
              <a16:creationId xmlns:a16="http://schemas.microsoft.com/office/drawing/2014/main" id="{0E250280-88B3-4C1C-98B2-D186159A4FCF}"/>
            </a:ext>
          </a:extLst>
        </xdr:cNvPr>
        <xdr:cNvSpPr>
          <a:spLocks noChangeShapeType="1"/>
        </xdr:cNvSpPr>
      </xdr:nvSpPr>
      <xdr:spPr bwMode="auto">
        <a:xfrm flipH="1">
          <a:off x="133350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7" name="Line 8">
          <a:extLst>
            <a:ext uri="{FF2B5EF4-FFF2-40B4-BE49-F238E27FC236}">
              <a16:creationId xmlns:a16="http://schemas.microsoft.com/office/drawing/2014/main" id="{3AA9D7F5-4D79-465F-AD7D-7B37D773625A}"/>
            </a:ext>
          </a:extLst>
        </xdr:cNvPr>
        <xdr:cNvSpPr>
          <a:spLocks noChangeShapeType="1"/>
        </xdr:cNvSpPr>
      </xdr:nvSpPr>
      <xdr:spPr bwMode="auto">
        <a:xfrm flipH="1">
          <a:off x="1047750" y="90630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28" name="Line 8">
          <a:extLst>
            <a:ext uri="{FF2B5EF4-FFF2-40B4-BE49-F238E27FC236}">
              <a16:creationId xmlns:a16="http://schemas.microsoft.com/office/drawing/2014/main" id="{898D680A-53C0-4014-8950-A9E8F7975A6F}"/>
            </a:ext>
          </a:extLst>
        </xdr:cNvPr>
        <xdr:cNvSpPr>
          <a:spLocks noChangeShapeType="1"/>
        </xdr:cNvSpPr>
      </xdr:nvSpPr>
      <xdr:spPr bwMode="auto">
        <a:xfrm flipH="1">
          <a:off x="1047750" y="72628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9" name="Line 8">
          <a:extLst>
            <a:ext uri="{FF2B5EF4-FFF2-40B4-BE49-F238E27FC236}">
              <a16:creationId xmlns:a16="http://schemas.microsoft.com/office/drawing/2014/main" id="{3776E0E0-EEFB-47D4-BD7D-2722F48C5874}"/>
            </a:ext>
          </a:extLst>
        </xdr:cNvPr>
        <xdr:cNvSpPr>
          <a:spLocks noChangeShapeType="1"/>
        </xdr:cNvSpPr>
      </xdr:nvSpPr>
      <xdr:spPr bwMode="auto">
        <a:xfrm flipH="1">
          <a:off x="1047750" y="90630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30" name="Line 8">
          <a:extLst>
            <a:ext uri="{FF2B5EF4-FFF2-40B4-BE49-F238E27FC236}">
              <a16:creationId xmlns:a16="http://schemas.microsoft.com/office/drawing/2014/main" id="{32B9C8AB-58B2-4CCB-B4AF-3C87C6C98260}"/>
            </a:ext>
          </a:extLst>
        </xdr:cNvPr>
        <xdr:cNvSpPr>
          <a:spLocks noChangeShapeType="1"/>
        </xdr:cNvSpPr>
      </xdr:nvSpPr>
      <xdr:spPr bwMode="auto">
        <a:xfrm flipH="1">
          <a:off x="1047750" y="72628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415</xdr:row>
      <xdr:rowOff>114300</xdr:rowOff>
    </xdr:from>
    <xdr:to>
      <xdr:col>2</xdr:col>
      <xdr:colOff>76200</xdr:colOff>
      <xdr:row>415</xdr:row>
      <xdr:rowOff>114300</xdr:rowOff>
    </xdr:to>
    <xdr:sp macro="" textlink="">
      <xdr:nvSpPr>
        <xdr:cNvPr id="31" name="Line 8">
          <a:extLst>
            <a:ext uri="{FF2B5EF4-FFF2-40B4-BE49-F238E27FC236}">
              <a16:creationId xmlns:a16="http://schemas.microsoft.com/office/drawing/2014/main" id="{6BEDCC65-B76D-48BD-8A3B-2E3824079FFB}"/>
            </a:ext>
          </a:extLst>
        </xdr:cNvPr>
        <xdr:cNvSpPr>
          <a:spLocks noChangeShapeType="1"/>
        </xdr:cNvSpPr>
      </xdr:nvSpPr>
      <xdr:spPr bwMode="auto">
        <a:xfrm flipH="1">
          <a:off x="1047750" y="71256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95250</xdr:rowOff>
    </xdr:from>
    <xdr:to>
      <xdr:col>2</xdr:col>
      <xdr:colOff>38100</xdr:colOff>
      <xdr:row>443</xdr:row>
      <xdr:rowOff>104775</xdr:rowOff>
    </xdr:to>
    <xdr:sp macro="" textlink="">
      <xdr:nvSpPr>
        <xdr:cNvPr id="32" name="Line 7">
          <a:extLst>
            <a:ext uri="{FF2B5EF4-FFF2-40B4-BE49-F238E27FC236}">
              <a16:creationId xmlns:a16="http://schemas.microsoft.com/office/drawing/2014/main" id="{622A8514-5854-476D-BFCF-51B00C0FFB19}"/>
            </a:ext>
          </a:extLst>
        </xdr:cNvPr>
        <xdr:cNvSpPr>
          <a:spLocks noChangeShapeType="1"/>
        </xdr:cNvSpPr>
      </xdr:nvSpPr>
      <xdr:spPr bwMode="auto">
        <a:xfrm flipH="1" flipV="1">
          <a:off x="971550" y="760380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114300</xdr:rowOff>
    </xdr:from>
    <xdr:to>
      <xdr:col>2</xdr:col>
      <xdr:colOff>0</xdr:colOff>
      <xdr:row>444</xdr:row>
      <xdr:rowOff>114300</xdr:rowOff>
    </xdr:to>
    <xdr:sp macro="" textlink="">
      <xdr:nvSpPr>
        <xdr:cNvPr id="33" name="Line 8">
          <a:extLst>
            <a:ext uri="{FF2B5EF4-FFF2-40B4-BE49-F238E27FC236}">
              <a16:creationId xmlns:a16="http://schemas.microsoft.com/office/drawing/2014/main" id="{0405BF09-98CE-47C9-ADF7-E437E558C374}"/>
            </a:ext>
          </a:extLst>
        </xdr:cNvPr>
        <xdr:cNvSpPr>
          <a:spLocks noChangeShapeType="1"/>
        </xdr:cNvSpPr>
      </xdr:nvSpPr>
      <xdr:spPr bwMode="auto">
        <a:xfrm flipH="1">
          <a:off x="971550" y="76228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34" name="Line 8">
          <a:extLst>
            <a:ext uri="{FF2B5EF4-FFF2-40B4-BE49-F238E27FC236}">
              <a16:creationId xmlns:a16="http://schemas.microsoft.com/office/drawing/2014/main" id="{5B7EAC87-2C91-403A-8D1B-E570605AEBE9}"/>
            </a:ext>
          </a:extLst>
        </xdr:cNvPr>
        <xdr:cNvSpPr>
          <a:spLocks noChangeShapeType="1"/>
        </xdr:cNvSpPr>
      </xdr:nvSpPr>
      <xdr:spPr bwMode="auto">
        <a:xfrm flipH="1">
          <a:off x="1333500" y="7588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35" name="Line 7">
          <a:extLst>
            <a:ext uri="{FF2B5EF4-FFF2-40B4-BE49-F238E27FC236}">
              <a16:creationId xmlns:a16="http://schemas.microsoft.com/office/drawing/2014/main" id="{067A5BA9-281C-4FF2-9B41-55123A15ABD7}"/>
            </a:ext>
          </a:extLst>
        </xdr:cNvPr>
        <xdr:cNvSpPr>
          <a:spLocks noChangeShapeType="1"/>
        </xdr:cNvSpPr>
      </xdr:nvSpPr>
      <xdr:spPr bwMode="auto">
        <a:xfrm flipH="1" flipV="1">
          <a:off x="971550" y="804957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36" name="Line 8">
          <a:extLst>
            <a:ext uri="{FF2B5EF4-FFF2-40B4-BE49-F238E27FC236}">
              <a16:creationId xmlns:a16="http://schemas.microsoft.com/office/drawing/2014/main" id="{A170B3EE-F233-411B-8938-9B9CB8B4AA71}"/>
            </a:ext>
          </a:extLst>
        </xdr:cNvPr>
        <xdr:cNvSpPr>
          <a:spLocks noChangeShapeType="1"/>
        </xdr:cNvSpPr>
      </xdr:nvSpPr>
      <xdr:spPr bwMode="auto">
        <a:xfrm flipH="1">
          <a:off x="971550" y="8068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37" name="Line 7">
          <a:extLst>
            <a:ext uri="{FF2B5EF4-FFF2-40B4-BE49-F238E27FC236}">
              <a16:creationId xmlns:a16="http://schemas.microsoft.com/office/drawing/2014/main" id="{C7AB007B-9041-421E-AD54-21F617D941E2}"/>
            </a:ext>
          </a:extLst>
        </xdr:cNvPr>
        <xdr:cNvSpPr>
          <a:spLocks noChangeShapeType="1"/>
        </xdr:cNvSpPr>
      </xdr:nvSpPr>
      <xdr:spPr bwMode="auto">
        <a:xfrm flipH="1" flipV="1">
          <a:off x="1333500" y="35061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38" name="Line 8">
          <a:extLst>
            <a:ext uri="{FF2B5EF4-FFF2-40B4-BE49-F238E27FC236}">
              <a16:creationId xmlns:a16="http://schemas.microsoft.com/office/drawing/2014/main" id="{CB38643F-60F3-4C1D-A311-1694E58EAECD}"/>
            </a:ext>
          </a:extLst>
        </xdr:cNvPr>
        <xdr:cNvSpPr>
          <a:spLocks noChangeShapeType="1"/>
        </xdr:cNvSpPr>
      </xdr:nvSpPr>
      <xdr:spPr bwMode="auto">
        <a:xfrm flipH="1">
          <a:off x="133350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387</xdr:row>
      <xdr:rowOff>114300</xdr:rowOff>
    </xdr:from>
    <xdr:to>
      <xdr:col>2</xdr:col>
      <xdr:colOff>85725</xdr:colOff>
      <xdr:row>387</xdr:row>
      <xdr:rowOff>114300</xdr:rowOff>
    </xdr:to>
    <xdr:sp macro="" textlink="">
      <xdr:nvSpPr>
        <xdr:cNvPr id="39" name="Line 8">
          <a:extLst>
            <a:ext uri="{FF2B5EF4-FFF2-40B4-BE49-F238E27FC236}">
              <a16:creationId xmlns:a16="http://schemas.microsoft.com/office/drawing/2014/main" id="{073548A7-865C-476C-A5B7-12D13BC2F23E}"/>
            </a:ext>
          </a:extLst>
        </xdr:cNvPr>
        <xdr:cNvSpPr>
          <a:spLocks noChangeShapeType="1"/>
        </xdr:cNvSpPr>
      </xdr:nvSpPr>
      <xdr:spPr bwMode="auto">
        <a:xfrm flipH="1">
          <a:off x="1609725" y="66455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413</xdr:row>
      <xdr:rowOff>95250</xdr:rowOff>
    </xdr:from>
    <xdr:to>
      <xdr:col>2</xdr:col>
      <xdr:colOff>38100</xdr:colOff>
      <xdr:row>413</xdr:row>
      <xdr:rowOff>104775</xdr:rowOff>
    </xdr:to>
    <xdr:sp macro="" textlink="">
      <xdr:nvSpPr>
        <xdr:cNvPr id="40" name="Line 7">
          <a:extLst>
            <a:ext uri="{FF2B5EF4-FFF2-40B4-BE49-F238E27FC236}">
              <a16:creationId xmlns:a16="http://schemas.microsoft.com/office/drawing/2014/main" id="{1F747A13-33C4-4DF6-A15E-4A1758590306}"/>
            </a:ext>
          </a:extLst>
        </xdr:cNvPr>
        <xdr:cNvSpPr>
          <a:spLocks noChangeShapeType="1"/>
        </xdr:cNvSpPr>
      </xdr:nvSpPr>
      <xdr:spPr bwMode="auto">
        <a:xfrm flipH="1" flipV="1">
          <a:off x="1066800" y="70875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414</xdr:row>
      <xdr:rowOff>114300</xdr:rowOff>
    </xdr:from>
    <xdr:to>
      <xdr:col>2</xdr:col>
      <xdr:colOff>0</xdr:colOff>
      <xdr:row>414</xdr:row>
      <xdr:rowOff>114300</xdr:rowOff>
    </xdr:to>
    <xdr:sp macro="" textlink="">
      <xdr:nvSpPr>
        <xdr:cNvPr id="41" name="Line 8">
          <a:extLst>
            <a:ext uri="{FF2B5EF4-FFF2-40B4-BE49-F238E27FC236}">
              <a16:creationId xmlns:a16="http://schemas.microsoft.com/office/drawing/2014/main" id="{F80932FE-D523-4E5F-B9EE-FC3CDF000133}"/>
            </a:ext>
          </a:extLst>
        </xdr:cNvPr>
        <xdr:cNvSpPr>
          <a:spLocks noChangeShapeType="1"/>
        </xdr:cNvSpPr>
      </xdr:nvSpPr>
      <xdr:spPr bwMode="auto">
        <a:xfrm flipH="1">
          <a:off x="1066800" y="71056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173</xdr:row>
      <xdr:rowOff>95250</xdr:rowOff>
    </xdr:from>
    <xdr:to>
      <xdr:col>3</xdr:col>
      <xdr:colOff>38100</xdr:colOff>
      <xdr:row>173</xdr:row>
      <xdr:rowOff>104775</xdr:rowOff>
    </xdr:to>
    <xdr:sp macro="" textlink="">
      <xdr:nvSpPr>
        <xdr:cNvPr id="42" name="Line 7">
          <a:extLst>
            <a:ext uri="{FF2B5EF4-FFF2-40B4-BE49-F238E27FC236}">
              <a16:creationId xmlns:a16="http://schemas.microsoft.com/office/drawing/2014/main" id="{7793658C-D4FF-45C4-884A-6541C881DE7A}"/>
            </a:ext>
          </a:extLst>
        </xdr:cNvPr>
        <xdr:cNvSpPr>
          <a:spLocks noChangeShapeType="1"/>
        </xdr:cNvSpPr>
      </xdr:nvSpPr>
      <xdr:spPr bwMode="auto">
        <a:xfrm flipH="1" flipV="1">
          <a:off x="1533525" y="29746575"/>
          <a:ext cx="2381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174</xdr:row>
      <xdr:rowOff>114300</xdr:rowOff>
    </xdr:from>
    <xdr:to>
      <xdr:col>3</xdr:col>
      <xdr:colOff>0</xdr:colOff>
      <xdr:row>174</xdr:row>
      <xdr:rowOff>114300</xdr:rowOff>
    </xdr:to>
    <xdr:sp macro="" textlink="">
      <xdr:nvSpPr>
        <xdr:cNvPr id="43" name="Line 8">
          <a:extLst>
            <a:ext uri="{FF2B5EF4-FFF2-40B4-BE49-F238E27FC236}">
              <a16:creationId xmlns:a16="http://schemas.microsoft.com/office/drawing/2014/main" id="{3F4DF671-7255-40CE-B0AC-7DFED828BC62}"/>
            </a:ext>
          </a:extLst>
        </xdr:cNvPr>
        <xdr:cNvSpPr>
          <a:spLocks noChangeShapeType="1"/>
        </xdr:cNvSpPr>
      </xdr:nvSpPr>
      <xdr:spPr bwMode="auto">
        <a:xfrm flipH="1">
          <a:off x="1609725" y="29937075"/>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438</xdr:row>
      <xdr:rowOff>114300</xdr:rowOff>
    </xdr:from>
    <xdr:to>
      <xdr:col>2</xdr:col>
      <xdr:colOff>76200</xdr:colOff>
      <xdr:row>438</xdr:row>
      <xdr:rowOff>114300</xdr:rowOff>
    </xdr:to>
    <xdr:sp macro="" textlink="">
      <xdr:nvSpPr>
        <xdr:cNvPr id="44" name="Line 8">
          <a:extLst>
            <a:ext uri="{FF2B5EF4-FFF2-40B4-BE49-F238E27FC236}">
              <a16:creationId xmlns:a16="http://schemas.microsoft.com/office/drawing/2014/main" id="{053371B5-7143-4C60-B2C8-2721B4D3AA57}"/>
            </a:ext>
          </a:extLst>
        </xdr:cNvPr>
        <xdr:cNvSpPr>
          <a:spLocks noChangeShapeType="1"/>
        </xdr:cNvSpPr>
      </xdr:nvSpPr>
      <xdr:spPr bwMode="auto">
        <a:xfrm flipH="1">
          <a:off x="1143000" y="7498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368</xdr:row>
      <xdr:rowOff>114300</xdr:rowOff>
    </xdr:from>
    <xdr:to>
      <xdr:col>2</xdr:col>
      <xdr:colOff>76200</xdr:colOff>
      <xdr:row>368</xdr:row>
      <xdr:rowOff>114300</xdr:rowOff>
    </xdr:to>
    <xdr:sp macro="" textlink="">
      <xdr:nvSpPr>
        <xdr:cNvPr id="45" name="Line 8">
          <a:extLst>
            <a:ext uri="{FF2B5EF4-FFF2-40B4-BE49-F238E27FC236}">
              <a16:creationId xmlns:a16="http://schemas.microsoft.com/office/drawing/2014/main" id="{6D0B1C12-C1EE-4192-90FF-A77663185EDE}"/>
            </a:ext>
          </a:extLst>
        </xdr:cNvPr>
        <xdr:cNvSpPr>
          <a:spLocks noChangeShapeType="1"/>
        </xdr:cNvSpPr>
      </xdr:nvSpPr>
      <xdr:spPr bwMode="auto">
        <a:xfrm flipH="1">
          <a:off x="1143000" y="63198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438</xdr:row>
      <xdr:rowOff>114300</xdr:rowOff>
    </xdr:from>
    <xdr:to>
      <xdr:col>2</xdr:col>
      <xdr:colOff>76200</xdr:colOff>
      <xdr:row>438</xdr:row>
      <xdr:rowOff>114300</xdr:rowOff>
    </xdr:to>
    <xdr:sp macro="" textlink="">
      <xdr:nvSpPr>
        <xdr:cNvPr id="46" name="Line 8">
          <a:extLst>
            <a:ext uri="{FF2B5EF4-FFF2-40B4-BE49-F238E27FC236}">
              <a16:creationId xmlns:a16="http://schemas.microsoft.com/office/drawing/2014/main" id="{461A7AC0-8D9A-411A-ADFA-CDA8B5E44A47}"/>
            </a:ext>
          </a:extLst>
        </xdr:cNvPr>
        <xdr:cNvSpPr>
          <a:spLocks noChangeShapeType="1"/>
        </xdr:cNvSpPr>
      </xdr:nvSpPr>
      <xdr:spPr bwMode="auto">
        <a:xfrm flipH="1">
          <a:off x="1143000" y="7498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368</xdr:row>
      <xdr:rowOff>114300</xdr:rowOff>
    </xdr:from>
    <xdr:to>
      <xdr:col>2</xdr:col>
      <xdr:colOff>76200</xdr:colOff>
      <xdr:row>368</xdr:row>
      <xdr:rowOff>114300</xdr:rowOff>
    </xdr:to>
    <xdr:sp macro="" textlink="">
      <xdr:nvSpPr>
        <xdr:cNvPr id="47" name="Line 8">
          <a:extLst>
            <a:ext uri="{FF2B5EF4-FFF2-40B4-BE49-F238E27FC236}">
              <a16:creationId xmlns:a16="http://schemas.microsoft.com/office/drawing/2014/main" id="{026ED461-0FA5-4032-B9A7-10850DF0A1CB}"/>
            </a:ext>
          </a:extLst>
        </xdr:cNvPr>
        <xdr:cNvSpPr>
          <a:spLocks noChangeShapeType="1"/>
        </xdr:cNvSpPr>
      </xdr:nvSpPr>
      <xdr:spPr bwMode="auto">
        <a:xfrm flipH="1">
          <a:off x="1143000" y="63198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360</xdr:row>
      <xdr:rowOff>114300</xdr:rowOff>
    </xdr:from>
    <xdr:to>
      <xdr:col>2</xdr:col>
      <xdr:colOff>76200</xdr:colOff>
      <xdr:row>360</xdr:row>
      <xdr:rowOff>114300</xdr:rowOff>
    </xdr:to>
    <xdr:sp macro="" textlink="">
      <xdr:nvSpPr>
        <xdr:cNvPr id="48" name="Line 8">
          <a:extLst>
            <a:ext uri="{FF2B5EF4-FFF2-40B4-BE49-F238E27FC236}">
              <a16:creationId xmlns:a16="http://schemas.microsoft.com/office/drawing/2014/main" id="{E0324015-2633-4532-A3F2-FBDE0D6520F4}"/>
            </a:ext>
          </a:extLst>
        </xdr:cNvPr>
        <xdr:cNvSpPr>
          <a:spLocks noChangeShapeType="1"/>
        </xdr:cNvSpPr>
      </xdr:nvSpPr>
      <xdr:spPr bwMode="auto">
        <a:xfrm flipH="1">
          <a:off x="1143000" y="6182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388</xdr:row>
      <xdr:rowOff>95250</xdr:rowOff>
    </xdr:from>
    <xdr:to>
      <xdr:col>2</xdr:col>
      <xdr:colOff>38100</xdr:colOff>
      <xdr:row>388</xdr:row>
      <xdr:rowOff>104775</xdr:rowOff>
    </xdr:to>
    <xdr:sp macro="" textlink="">
      <xdr:nvSpPr>
        <xdr:cNvPr id="49" name="Line 7">
          <a:extLst>
            <a:ext uri="{FF2B5EF4-FFF2-40B4-BE49-F238E27FC236}">
              <a16:creationId xmlns:a16="http://schemas.microsoft.com/office/drawing/2014/main" id="{2146A358-60B1-4C21-B2FD-BEE765FA39E6}"/>
            </a:ext>
          </a:extLst>
        </xdr:cNvPr>
        <xdr:cNvSpPr>
          <a:spLocks noChangeShapeType="1"/>
        </xdr:cNvSpPr>
      </xdr:nvSpPr>
      <xdr:spPr bwMode="auto">
        <a:xfrm flipH="1" flipV="1">
          <a:off x="1066800" y="666083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389</xdr:row>
      <xdr:rowOff>114300</xdr:rowOff>
    </xdr:from>
    <xdr:to>
      <xdr:col>2</xdr:col>
      <xdr:colOff>0</xdr:colOff>
      <xdr:row>389</xdr:row>
      <xdr:rowOff>114300</xdr:rowOff>
    </xdr:to>
    <xdr:sp macro="" textlink="">
      <xdr:nvSpPr>
        <xdr:cNvPr id="50" name="Line 8">
          <a:extLst>
            <a:ext uri="{FF2B5EF4-FFF2-40B4-BE49-F238E27FC236}">
              <a16:creationId xmlns:a16="http://schemas.microsoft.com/office/drawing/2014/main" id="{5E62DB0C-4C1C-40FA-939E-E655A1D80BA5}"/>
            </a:ext>
          </a:extLst>
        </xdr:cNvPr>
        <xdr:cNvSpPr>
          <a:spLocks noChangeShapeType="1"/>
        </xdr:cNvSpPr>
      </xdr:nvSpPr>
      <xdr:spPr bwMode="auto">
        <a:xfrm flipH="1">
          <a:off x="1066800" y="66798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387</xdr:row>
      <xdr:rowOff>114300</xdr:rowOff>
    </xdr:from>
    <xdr:to>
      <xdr:col>2</xdr:col>
      <xdr:colOff>85725</xdr:colOff>
      <xdr:row>387</xdr:row>
      <xdr:rowOff>114300</xdr:rowOff>
    </xdr:to>
    <xdr:sp macro="" textlink="">
      <xdr:nvSpPr>
        <xdr:cNvPr id="51" name="Line 8">
          <a:extLst>
            <a:ext uri="{FF2B5EF4-FFF2-40B4-BE49-F238E27FC236}">
              <a16:creationId xmlns:a16="http://schemas.microsoft.com/office/drawing/2014/main" id="{D9C322C4-B5F2-466A-9814-7808DFFE8EF8}"/>
            </a:ext>
          </a:extLst>
        </xdr:cNvPr>
        <xdr:cNvSpPr>
          <a:spLocks noChangeShapeType="1"/>
        </xdr:cNvSpPr>
      </xdr:nvSpPr>
      <xdr:spPr bwMode="auto">
        <a:xfrm flipH="1">
          <a:off x="1609725" y="66455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413</xdr:row>
      <xdr:rowOff>95250</xdr:rowOff>
    </xdr:from>
    <xdr:to>
      <xdr:col>2</xdr:col>
      <xdr:colOff>38100</xdr:colOff>
      <xdr:row>413</xdr:row>
      <xdr:rowOff>104775</xdr:rowOff>
    </xdr:to>
    <xdr:sp macro="" textlink="">
      <xdr:nvSpPr>
        <xdr:cNvPr id="52" name="Line 7">
          <a:extLst>
            <a:ext uri="{FF2B5EF4-FFF2-40B4-BE49-F238E27FC236}">
              <a16:creationId xmlns:a16="http://schemas.microsoft.com/office/drawing/2014/main" id="{32ABF10A-C4FB-490E-B304-28EDE0207775}"/>
            </a:ext>
          </a:extLst>
        </xdr:cNvPr>
        <xdr:cNvSpPr>
          <a:spLocks noChangeShapeType="1"/>
        </xdr:cNvSpPr>
      </xdr:nvSpPr>
      <xdr:spPr bwMode="auto">
        <a:xfrm flipH="1" flipV="1">
          <a:off x="1066800" y="70875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414</xdr:row>
      <xdr:rowOff>114300</xdr:rowOff>
    </xdr:from>
    <xdr:to>
      <xdr:col>2</xdr:col>
      <xdr:colOff>0</xdr:colOff>
      <xdr:row>414</xdr:row>
      <xdr:rowOff>114300</xdr:rowOff>
    </xdr:to>
    <xdr:sp macro="" textlink="">
      <xdr:nvSpPr>
        <xdr:cNvPr id="53" name="Line 8">
          <a:extLst>
            <a:ext uri="{FF2B5EF4-FFF2-40B4-BE49-F238E27FC236}">
              <a16:creationId xmlns:a16="http://schemas.microsoft.com/office/drawing/2014/main" id="{AD1E4EC4-B090-4609-85CC-EBA83BD15649}"/>
            </a:ext>
          </a:extLst>
        </xdr:cNvPr>
        <xdr:cNvSpPr>
          <a:spLocks noChangeShapeType="1"/>
        </xdr:cNvSpPr>
      </xdr:nvSpPr>
      <xdr:spPr bwMode="auto">
        <a:xfrm flipH="1">
          <a:off x="1066800" y="71056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174</xdr:row>
      <xdr:rowOff>114300</xdr:rowOff>
    </xdr:from>
    <xdr:to>
      <xdr:col>3</xdr:col>
      <xdr:colOff>0</xdr:colOff>
      <xdr:row>174</xdr:row>
      <xdr:rowOff>114300</xdr:rowOff>
    </xdr:to>
    <xdr:sp macro="" textlink="">
      <xdr:nvSpPr>
        <xdr:cNvPr id="54" name="Line 8">
          <a:extLst>
            <a:ext uri="{FF2B5EF4-FFF2-40B4-BE49-F238E27FC236}">
              <a16:creationId xmlns:a16="http://schemas.microsoft.com/office/drawing/2014/main" id="{86F72556-1CFA-4B5F-952F-140E69FC1950}"/>
            </a:ext>
          </a:extLst>
        </xdr:cNvPr>
        <xdr:cNvSpPr>
          <a:spLocks noChangeShapeType="1"/>
        </xdr:cNvSpPr>
      </xdr:nvSpPr>
      <xdr:spPr bwMode="auto">
        <a:xfrm flipH="1">
          <a:off x="1609725" y="29937075"/>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362</xdr:row>
      <xdr:rowOff>114300</xdr:rowOff>
    </xdr:from>
    <xdr:to>
      <xdr:col>2</xdr:col>
      <xdr:colOff>85725</xdr:colOff>
      <xdr:row>362</xdr:row>
      <xdr:rowOff>114300</xdr:rowOff>
    </xdr:to>
    <xdr:sp macro="" textlink="">
      <xdr:nvSpPr>
        <xdr:cNvPr id="55" name="Line 8">
          <a:extLst>
            <a:ext uri="{FF2B5EF4-FFF2-40B4-BE49-F238E27FC236}">
              <a16:creationId xmlns:a16="http://schemas.microsoft.com/office/drawing/2014/main" id="{11334B5A-7CD7-4860-8E71-5DE77B2EA396}"/>
            </a:ext>
          </a:extLst>
        </xdr:cNvPr>
        <xdr:cNvSpPr>
          <a:spLocks noChangeShapeType="1"/>
        </xdr:cNvSpPr>
      </xdr:nvSpPr>
      <xdr:spPr bwMode="auto">
        <a:xfrm flipH="1">
          <a:off x="1609725" y="62245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95250</xdr:rowOff>
    </xdr:from>
    <xdr:to>
      <xdr:col>2</xdr:col>
      <xdr:colOff>38100</xdr:colOff>
      <xdr:row>377</xdr:row>
      <xdr:rowOff>104775</xdr:rowOff>
    </xdr:to>
    <xdr:sp macro="" textlink="">
      <xdr:nvSpPr>
        <xdr:cNvPr id="56" name="Line 7">
          <a:extLst>
            <a:ext uri="{FF2B5EF4-FFF2-40B4-BE49-F238E27FC236}">
              <a16:creationId xmlns:a16="http://schemas.microsoft.com/office/drawing/2014/main" id="{FC1D8749-16FD-44FD-999C-3AB63B6FEA01}"/>
            </a:ext>
          </a:extLst>
        </xdr:cNvPr>
        <xdr:cNvSpPr>
          <a:spLocks noChangeShapeType="1"/>
        </xdr:cNvSpPr>
      </xdr:nvSpPr>
      <xdr:spPr bwMode="auto">
        <a:xfrm flipH="1" flipV="1">
          <a:off x="1066800" y="64779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378</xdr:row>
      <xdr:rowOff>114300</xdr:rowOff>
    </xdr:from>
    <xdr:to>
      <xdr:col>2</xdr:col>
      <xdr:colOff>0</xdr:colOff>
      <xdr:row>378</xdr:row>
      <xdr:rowOff>114300</xdr:rowOff>
    </xdr:to>
    <xdr:sp macro="" textlink="">
      <xdr:nvSpPr>
        <xdr:cNvPr id="57" name="Line 8">
          <a:extLst>
            <a:ext uri="{FF2B5EF4-FFF2-40B4-BE49-F238E27FC236}">
              <a16:creationId xmlns:a16="http://schemas.microsoft.com/office/drawing/2014/main" id="{1EE45E86-64B6-4A28-B792-46665A73425F}"/>
            </a:ext>
          </a:extLst>
        </xdr:cNvPr>
        <xdr:cNvSpPr>
          <a:spLocks noChangeShapeType="1"/>
        </xdr:cNvSpPr>
      </xdr:nvSpPr>
      <xdr:spPr bwMode="auto">
        <a:xfrm flipH="1">
          <a:off x="1066800" y="6496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38100</xdr:colOff>
      <xdr:row>149</xdr:row>
      <xdr:rowOff>104775</xdr:rowOff>
    </xdr:to>
    <xdr:sp macro="" textlink="">
      <xdr:nvSpPr>
        <xdr:cNvPr id="58" name="Line 7">
          <a:extLst>
            <a:ext uri="{FF2B5EF4-FFF2-40B4-BE49-F238E27FC236}">
              <a16:creationId xmlns:a16="http://schemas.microsoft.com/office/drawing/2014/main" id="{004C057C-1851-4119-AFD7-756793B82CE7}"/>
            </a:ext>
          </a:extLst>
        </xdr:cNvPr>
        <xdr:cNvSpPr>
          <a:spLocks noChangeShapeType="1"/>
        </xdr:cNvSpPr>
      </xdr:nvSpPr>
      <xdr:spPr bwMode="auto">
        <a:xfrm flipH="1" flipV="1">
          <a:off x="1533525" y="25631775"/>
          <a:ext cx="2381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59" name="Line 8">
          <a:extLst>
            <a:ext uri="{FF2B5EF4-FFF2-40B4-BE49-F238E27FC236}">
              <a16:creationId xmlns:a16="http://schemas.microsoft.com/office/drawing/2014/main" id="{5C35603E-49E7-47E9-8E21-1F9EA36E6F18}"/>
            </a:ext>
          </a:extLst>
        </xdr:cNvPr>
        <xdr:cNvSpPr>
          <a:spLocks noChangeShapeType="1"/>
        </xdr:cNvSpPr>
      </xdr:nvSpPr>
      <xdr:spPr bwMode="auto">
        <a:xfrm flipH="1">
          <a:off x="1609725" y="25822275"/>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60" name="Line 8">
          <a:extLst>
            <a:ext uri="{FF2B5EF4-FFF2-40B4-BE49-F238E27FC236}">
              <a16:creationId xmlns:a16="http://schemas.microsoft.com/office/drawing/2014/main" id="{EB3CB4C1-1A5C-4213-AC70-B81AD0A7F2E1}"/>
            </a:ext>
          </a:extLst>
        </xdr:cNvPr>
        <xdr:cNvSpPr>
          <a:spLocks noChangeShapeType="1"/>
        </xdr:cNvSpPr>
      </xdr:nvSpPr>
      <xdr:spPr bwMode="auto">
        <a:xfrm flipH="1">
          <a:off x="1143000" y="6888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343</xdr:row>
      <xdr:rowOff>114300</xdr:rowOff>
    </xdr:from>
    <xdr:to>
      <xdr:col>2</xdr:col>
      <xdr:colOff>76200</xdr:colOff>
      <xdr:row>343</xdr:row>
      <xdr:rowOff>114300</xdr:rowOff>
    </xdr:to>
    <xdr:sp macro="" textlink="">
      <xdr:nvSpPr>
        <xdr:cNvPr id="61" name="Line 8">
          <a:extLst>
            <a:ext uri="{FF2B5EF4-FFF2-40B4-BE49-F238E27FC236}">
              <a16:creationId xmlns:a16="http://schemas.microsoft.com/office/drawing/2014/main" id="{91CDD1D4-6D79-496F-8A23-198E66608392}"/>
            </a:ext>
          </a:extLst>
        </xdr:cNvPr>
        <xdr:cNvSpPr>
          <a:spLocks noChangeShapeType="1"/>
        </xdr:cNvSpPr>
      </xdr:nvSpPr>
      <xdr:spPr bwMode="auto">
        <a:xfrm flipH="1">
          <a:off x="1143000" y="58931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62" name="Line 8">
          <a:extLst>
            <a:ext uri="{FF2B5EF4-FFF2-40B4-BE49-F238E27FC236}">
              <a16:creationId xmlns:a16="http://schemas.microsoft.com/office/drawing/2014/main" id="{C50628AA-C5FE-4223-ACC8-3C42144CB42E}"/>
            </a:ext>
          </a:extLst>
        </xdr:cNvPr>
        <xdr:cNvSpPr>
          <a:spLocks noChangeShapeType="1"/>
        </xdr:cNvSpPr>
      </xdr:nvSpPr>
      <xdr:spPr bwMode="auto">
        <a:xfrm flipH="1">
          <a:off x="1143000" y="6888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343</xdr:row>
      <xdr:rowOff>114300</xdr:rowOff>
    </xdr:from>
    <xdr:to>
      <xdr:col>2</xdr:col>
      <xdr:colOff>76200</xdr:colOff>
      <xdr:row>343</xdr:row>
      <xdr:rowOff>114300</xdr:rowOff>
    </xdr:to>
    <xdr:sp macro="" textlink="">
      <xdr:nvSpPr>
        <xdr:cNvPr id="63" name="Line 8">
          <a:extLst>
            <a:ext uri="{FF2B5EF4-FFF2-40B4-BE49-F238E27FC236}">
              <a16:creationId xmlns:a16="http://schemas.microsoft.com/office/drawing/2014/main" id="{D06F38E5-216B-4A21-8A02-F68670B4FB64}"/>
            </a:ext>
          </a:extLst>
        </xdr:cNvPr>
        <xdr:cNvSpPr>
          <a:spLocks noChangeShapeType="1"/>
        </xdr:cNvSpPr>
      </xdr:nvSpPr>
      <xdr:spPr bwMode="auto">
        <a:xfrm flipH="1">
          <a:off x="1143000" y="58931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335</xdr:row>
      <xdr:rowOff>114300</xdr:rowOff>
    </xdr:from>
    <xdr:to>
      <xdr:col>2</xdr:col>
      <xdr:colOff>76200</xdr:colOff>
      <xdr:row>335</xdr:row>
      <xdr:rowOff>114300</xdr:rowOff>
    </xdr:to>
    <xdr:sp macro="" textlink="">
      <xdr:nvSpPr>
        <xdr:cNvPr id="64" name="Line 8">
          <a:extLst>
            <a:ext uri="{FF2B5EF4-FFF2-40B4-BE49-F238E27FC236}">
              <a16:creationId xmlns:a16="http://schemas.microsoft.com/office/drawing/2014/main" id="{EEC38F3D-17CA-4849-8D4C-73006A5420DD}"/>
            </a:ext>
          </a:extLst>
        </xdr:cNvPr>
        <xdr:cNvSpPr>
          <a:spLocks noChangeShapeType="1"/>
        </xdr:cNvSpPr>
      </xdr:nvSpPr>
      <xdr:spPr bwMode="auto">
        <a:xfrm flipH="1">
          <a:off x="1143000" y="57540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95250</xdr:rowOff>
    </xdr:from>
    <xdr:to>
      <xdr:col>2</xdr:col>
      <xdr:colOff>38100</xdr:colOff>
      <xdr:row>363</xdr:row>
      <xdr:rowOff>104775</xdr:rowOff>
    </xdr:to>
    <xdr:sp macro="" textlink="">
      <xdr:nvSpPr>
        <xdr:cNvPr id="65" name="Line 7">
          <a:extLst>
            <a:ext uri="{FF2B5EF4-FFF2-40B4-BE49-F238E27FC236}">
              <a16:creationId xmlns:a16="http://schemas.microsoft.com/office/drawing/2014/main" id="{90C33751-57E6-492B-9011-7760FD937007}"/>
            </a:ext>
          </a:extLst>
        </xdr:cNvPr>
        <xdr:cNvSpPr>
          <a:spLocks noChangeShapeType="1"/>
        </xdr:cNvSpPr>
      </xdr:nvSpPr>
      <xdr:spPr bwMode="auto">
        <a:xfrm flipH="1" flipV="1">
          <a:off x="1066800" y="623982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364</xdr:row>
      <xdr:rowOff>114300</xdr:rowOff>
    </xdr:from>
    <xdr:to>
      <xdr:col>2</xdr:col>
      <xdr:colOff>0</xdr:colOff>
      <xdr:row>364</xdr:row>
      <xdr:rowOff>114300</xdr:rowOff>
    </xdr:to>
    <xdr:sp macro="" textlink="">
      <xdr:nvSpPr>
        <xdr:cNvPr id="66" name="Line 8">
          <a:extLst>
            <a:ext uri="{FF2B5EF4-FFF2-40B4-BE49-F238E27FC236}">
              <a16:creationId xmlns:a16="http://schemas.microsoft.com/office/drawing/2014/main" id="{3F8F0EE9-8DE6-4E60-AB51-6FD1973E967D}"/>
            </a:ext>
          </a:extLst>
        </xdr:cNvPr>
        <xdr:cNvSpPr>
          <a:spLocks noChangeShapeType="1"/>
        </xdr:cNvSpPr>
      </xdr:nvSpPr>
      <xdr:spPr bwMode="auto">
        <a:xfrm flipH="1">
          <a:off x="1066800" y="62588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362</xdr:row>
      <xdr:rowOff>114300</xdr:rowOff>
    </xdr:from>
    <xdr:to>
      <xdr:col>2</xdr:col>
      <xdr:colOff>85725</xdr:colOff>
      <xdr:row>362</xdr:row>
      <xdr:rowOff>114300</xdr:rowOff>
    </xdr:to>
    <xdr:sp macro="" textlink="">
      <xdr:nvSpPr>
        <xdr:cNvPr id="67" name="Line 8">
          <a:extLst>
            <a:ext uri="{FF2B5EF4-FFF2-40B4-BE49-F238E27FC236}">
              <a16:creationId xmlns:a16="http://schemas.microsoft.com/office/drawing/2014/main" id="{13A36A56-33D2-469C-A414-9C633B37A91B}"/>
            </a:ext>
          </a:extLst>
        </xdr:cNvPr>
        <xdr:cNvSpPr>
          <a:spLocks noChangeShapeType="1"/>
        </xdr:cNvSpPr>
      </xdr:nvSpPr>
      <xdr:spPr bwMode="auto">
        <a:xfrm flipH="1">
          <a:off x="1609725" y="62245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95250</xdr:rowOff>
    </xdr:from>
    <xdr:to>
      <xdr:col>2</xdr:col>
      <xdr:colOff>38100</xdr:colOff>
      <xdr:row>377</xdr:row>
      <xdr:rowOff>104775</xdr:rowOff>
    </xdr:to>
    <xdr:sp macro="" textlink="">
      <xdr:nvSpPr>
        <xdr:cNvPr id="68" name="Line 7">
          <a:extLst>
            <a:ext uri="{FF2B5EF4-FFF2-40B4-BE49-F238E27FC236}">
              <a16:creationId xmlns:a16="http://schemas.microsoft.com/office/drawing/2014/main" id="{04A38D5F-F8B4-4801-8ACC-AAACEBC4F927}"/>
            </a:ext>
          </a:extLst>
        </xdr:cNvPr>
        <xdr:cNvSpPr>
          <a:spLocks noChangeShapeType="1"/>
        </xdr:cNvSpPr>
      </xdr:nvSpPr>
      <xdr:spPr bwMode="auto">
        <a:xfrm flipH="1" flipV="1">
          <a:off x="1066800" y="64779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378</xdr:row>
      <xdr:rowOff>114300</xdr:rowOff>
    </xdr:from>
    <xdr:to>
      <xdr:col>2</xdr:col>
      <xdr:colOff>0</xdr:colOff>
      <xdr:row>378</xdr:row>
      <xdr:rowOff>114300</xdr:rowOff>
    </xdr:to>
    <xdr:sp macro="" textlink="">
      <xdr:nvSpPr>
        <xdr:cNvPr id="69" name="Line 8">
          <a:extLst>
            <a:ext uri="{FF2B5EF4-FFF2-40B4-BE49-F238E27FC236}">
              <a16:creationId xmlns:a16="http://schemas.microsoft.com/office/drawing/2014/main" id="{5E237A25-1759-4A80-ACB1-56BEE2CE9B87}"/>
            </a:ext>
          </a:extLst>
        </xdr:cNvPr>
        <xdr:cNvSpPr>
          <a:spLocks noChangeShapeType="1"/>
        </xdr:cNvSpPr>
      </xdr:nvSpPr>
      <xdr:spPr bwMode="auto">
        <a:xfrm flipH="1">
          <a:off x="1066800" y="6496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70" name="Line 8">
          <a:extLst>
            <a:ext uri="{FF2B5EF4-FFF2-40B4-BE49-F238E27FC236}">
              <a16:creationId xmlns:a16="http://schemas.microsoft.com/office/drawing/2014/main" id="{4FB504A2-F0CF-4AEC-B022-2431124CF97B}"/>
            </a:ext>
          </a:extLst>
        </xdr:cNvPr>
        <xdr:cNvSpPr>
          <a:spLocks noChangeShapeType="1"/>
        </xdr:cNvSpPr>
      </xdr:nvSpPr>
      <xdr:spPr bwMode="auto">
        <a:xfrm flipH="1">
          <a:off x="1609725" y="25822275"/>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71" name="Line 8">
          <a:extLst>
            <a:ext uri="{FF2B5EF4-FFF2-40B4-BE49-F238E27FC236}">
              <a16:creationId xmlns:a16="http://schemas.microsoft.com/office/drawing/2014/main" id="{9EA62610-F46F-4CB8-B1DA-9D95BA5F9D5A}"/>
            </a:ext>
          </a:extLst>
        </xdr:cNvPr>
        <xdr:cNvSpPr>
          <a:spLocks noChangeShapeType="1"/>
        </xdr:cNvSpPr>
      </xdr:nvSpPr>
      <xdr:spPr bwMode="auto">
        <a:xfrm flipH="1">
          <a:off x="1333500" y="7588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72" name="Line 7">
          <a:extLst>
            <a:ext uri="{FF2B5EF4-FFF2-40B4-BE49-F238E27FC236}">
              <a16:creationId xmlns:a16="http://schemas.microsoft.com/office/drawing/2014/main" id="{6F8BE47D-F14A-4B89-8F95-EC8FC45280ED}"/>
            </a:ext>
          </a:extLst>
        </xdr:cNvPr>
        <xdr:cNvSpPr>
          <a:spLocks noChangeShapeType="1"/>
        </xdr:cNvSpPr>
      </xdr:nvSpPr>
      <xdr:spPr bwMode="auto">
        <a:xfrm flipH="1" flipV="1">
          <a:off x="971550" y="804957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73" name="Line 8">
          <a:extLst>
            <a:ext uri="{FF2B5EF4-FFF2-40B4-BE49-F238E27FC236}">
              <a16:creationId xmlns:a16="http://schemas.microsoft.com/office/drawing/2014/main" id="{022836E2-17C6-4B00-9B99-BE09D655D89B}"/>
            </a:ext>
          </a:extLst>
        </xdr:cNvPr>
        <xdr:cNvSpPr>
          <a:spLocks noChangeShapeType="1"/>
        </xdr:cNvSpPr>
      </xdr:nvSpPr>
      <xdr:spPr bwMode="auto">
        <a:xfrm flipH="1">
          <a:off x="971550" y="8068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74" name="Line 7">
          <a:extLst>
            <a:ext uri="{FF2B5EF4-FFF2-40B4-BE49-F238E27FC236}">
              <a16:creationId xmlns:a16="http://schemas.microsoft.com/office/drawing/2014/main" id="{54E22DD4-840C-4404-89D3-32C800DD053D}"/>
            </a:ext>
          </a:extLst>
        </xdr:cNvPr>
        <xdr:cNvSpPr>
          <a:spLocks noChangeShapeType="1"/>
        </xdr:cNvSpPr>
      </xdr:nvSpPr>
      <xdr:spPr bwMode="auto">
        <a:xfrm flipH="1" flipV="1">
          <a:off x="1333500" y="35061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75" name="Line 8">
          <a:extLst>
            <a:ext uri="{FF2B5EF4-FFF2-40B4-BE49-F238E27FC236}">
              <a16:creationId xmlns:a16="http://schemas.microsoft.com/office/drawing/2014/main" id="{6C9E6566-2D5A-49D1-8CD8-3514DA965EEF}"/>
            </a:ext>
          </a:extLst>
        </xdr:cNvPr>
        <xdr:cNvSpPr>
          <a:spLocks noChangeShapeType="1"/>
        </xdr:cNvSpPr>
      </xdr:nvSpPr>
      <xdr:spPr bwMode="auto">
        <a:xfrm flipH="1">
          <a:off x="133350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76" name="Line 8">
          <a:extLst>
            <a:ext uri="{FF2B5EF4-FFF2-40B4-BE49-F238E27FC236}">
              <a16:creationId xmlns:a16="http://schemas.microsoft.com/office/drawing/2014/main" id="{82EF1298-616D-416F-AEC4-67488EDC0978}"/>
            </a:ext>
          </a:extLst>
        </xdr:cNvPr>
        <xdr:cNvSpPr>
          <a:spLocks noChangeShapeType="1"/>
        </xdr:cNvSpPr>
      </xdr:nvSpPr>
      <xdr:spPr bwMode="auto">
        <a:xfrm flipH="1">
          <a:off x="1047750" y="90630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77" name="Line 8">
          <a:extLst>
            <a:ext uri="{FF2B5EF4-FFF2-40B4-BE49-F238E27FC236}">
              <a16:creationId xmlns:a16="http://schemas.microsoft.com/office/drawing/2014/main" id="{75F3C381-034B-4E64-9329-B20E2A333366}"/>
            </a:ext>
          </a:extLst>
        </xdr:cNvPr>
        <xdr:cNvSpPr>
          <a:spLocks noChangeShapeType="1"/>
        </xdr:cNvSpPr>
      </xdr:nvSpPr>
      <xdr:spPr bwMode="auto">
        <a:xfrm flipH="1">
          <a:off x="1047750" y="72628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78" name="Line 8">
          <a:extLst>
            <a:ext uri="{FF2B5EF4-FFF2-40B4-BE49-F238E27FC236}">
              <a16:creationId xmlns:a16="http://schemas.microsoft.com/office/drawing/2014/main" id="{678CF5E2-2BAA-4649-AF79-0CC5B695CDC9}"/>
            </a:ext>
          </a:extLst>
        </xdr:cNvPr>
        <xdr:cNvSpPr>
          <a:spLocks noChangeShapeType="1"/>
        </xdr:cNvSpPr>
      </xdr:nvSpPr>
      <xdr:spPr bwMode="auto">
        <a:xfrm flipH="1">
          <a:off x="1047750" y="90630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79" name="Line 8">
          <a:extLst>
            <a:ext uri="{FF2B5EF4-FFF2-40B4-BE49-F238E27FC236}">
              <a16:creationId xmlns:a16="http://schemas.microsoft.com/office/drawing/2014/main" id="{C09A4C69-62D1-48B4-B845-63BFA3DAC358}"/>
            </a:ext>
          </a:extLst>
        </xdr:cNvPr>
        <xdr:cNvSpPr>
          <a:spLocks noChangeShapeType="1"/>
        </xdr:cNvSpPr>
      </xdr:nvSpPr>
      <xdr:spPr bwMode="auto">
        <a:xfrm flipH="1">
          <a:off x="1047750" y="72628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415</xdr:row>
      <xdr:rowOff>114300</xdr:rowOff>
    </xdr:from>
    <xdr:to>
      <xdr:col>2</xdr:col>
      <xdr:colOff>76200</xdr:colOff>
      <xdr:row>415</xdr:row>
      <xdr:rowOff>114300</xdr:rowOff>
    </xdr:to>
    <xdr:sp macro="" textlink="">
      <xdr:nvSpPr>
        <xdr:cNvPr id="80" name="Line 8">
          <a:extLst>
            <a:ext uri="{FF2B5EF4-FFF2-40B4-BE49-F238E27FC236}">
              <a16:creationId xmlns:a16="http://schemas.microsoft.com/office/drawing/2014/main" id="{C000F5B6-E437-41A7-A962-6308F52F07F4}"/>
            </a:ext>
          </a:extLst>
        </xdr:cNvPr>
        <xdr:cNvSpPr>
          <a:spLocks noChangeShapeType="1"/>
        </xdr:cNvSpPr>
      </xdr:nvSpPr>
      <xdr:spPr bwMode="auto">
        <a:xfrm flipH="1">
          <a:off x="1047750" y="71256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95250</xdr:rowOff>
    </xdr:from>
    <xdr:to>
      <xdr:col>2</xdr:col>
      <xdr:colOff>38100</xdr:colOff>
      <xdr:row>443</xdr:row>
      <xdr:rowOff>104775</xdr:rowOff>
    </xdr:to>
    <xdr:sp macro="" textlink="">
      <xdr:nvSpPr>
        <xdr:cNvPr id="81" name="Line 7">
          <a:extLst>
            <a:ext uri="{FF2B5EF4-FFF2-40B4-BE49-F238E27FC236}">
              <a16:creationId xmlns:a16="http://schemas.microsoft.com/office/drawing/2014/main" id="{34E842A2-FD2E-4215-A8EF-906998A8A648}"/>
            </a:ext>
          </a:extLst>
        </xdr:cNvPr>
        <xdr:cNvSpPr>
          <a:spLocks noChangeShapeType="1"/>
        </xdr:cNvSpPr>
      </xdr:nvSpPr>
      <xdr:spPr bwMode="auto">
        <a:xfrm flipH="1" flipV="1">
          <a:off x="971550" y="760380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114300</xdr:rowOff>
    </xdr:from>
    <xdr:to>
      <xdr:col>2</xdr:col>
      <xdr:colOff>0</xdr:colOff>
      <xdr:row>444</xdr:row>
      <xdr:rowOff>114300</xdr:rowOff>
    </xdr:to>
    <xdr:sp macro="" textlink="">
      <xdr:nvSpPr>
        <xdr:cNvPr id="82" name="Line 8">
          <a:extLst>
            <a:ext uri="{FF2B5EF4-FFF2-40B4-BE49-F238E27FC236}">
              <a16:creationId xmlns:a16="http://schemas.microsoft.com/office/drawing/2014/main" id="{D97D8B52-938C-4143-B6D0-54C035BE9CDC}"/>
            </a:ext>
          </a:extLst>
        </xdr:cNvPr>
        <xdr:cNvSpPr>
          <a:spLocks noChangeShapeType="1"/>
        </xdr:cNvSpPr>
      </xdr:nvSpPr>
      <xdr:spPr bwMode="auto">
        <a:xfrm flipH="1">
          <a:off x="971550" y="76228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83" name="Line 8">
          <a:extLst>
            <a:ext uri="{FF2B5EF4-FFF2-40B4-BE49-F238E27FC236}">
              <a16:creationId xmlns:a16="http://schemas.microsoft.com/office/drawing/2014/main" id="{BDA5582D-6BC2-4442-AC3F-C0BF1AE675D5}"/>
            </a:ext>
          </a:extLst>
        </xdr:cNvPr>
        <xdr:cNvSpPr>
          <a:spLocks noChangeShapeType="1"/>
        </xdr:cNvSpPr>
      </xdr:nvSpPr>
      <xdr:spPr bwMode="auto">
        <a:xfrm flipH="1">
          <a:off x="1333500" y="7588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84" name="Line 7">
          <a:extLst>
            <a:ext uri="{FF2B5EF4-FFF2-40B4-BE49-F238E27FC236}">
              <a16:creationId xmlns:a16="http://schemas.microsoft.com/office/drawing/2014/main" id="{2ED8227E-9238-4FBB-83C4-3F2CA05F6051}"/>
            </a:ext>
          </a:extLst>
        </xdr:cNvPr>
        <xdr:cNvSpPr>
          <a:spLocks noChangeShapeType="1"/>
        </xdr:cNvSpPr>
      </xdr:nvSpPr>
      <xdr:spPr bwMode="auto">
        <a:xfrm flipH="1" flipV="1">
          <a:off x="971550" y="804957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85" name="Line 8">
          <a:extLst>
            <a:ext uri="{FF2B5EF4-FFF2-40B4-BE49-F238E27FC236}">
              <a16:creationId xmlns:a16="http://schemas.microsoft.com/office/drawing/2014/main" id="{2C81B328-1EF1-41B2-B90E-E31E76F8709D}"/>
            </a:ext>
          </a:extLst>
        </xdr:cNvPr>
        <xdr:cNvSpPr>
          <a:spLocks noChangeShapeType="1"/>
        </xdr:cNvSpPr>
      </xdr:nvSpPr>
      <xdr:spPr bwMode="auto">
        <a:xfrm flipH="1">
          <a:off x="971550" y="8068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86" name="Line 7">
          <a:extLst>
            <a:ext uri="{FF2B5EF4-FFF2-40B4-BE49-F238E27FC236}">
              <a16:creationId xmlns:a16="http://schemas.microsoft.com/office/drawing/2014/main" id="{E311338E-2F91-4744-8399-5939F4A86EA6}"/>
            </a:ext>
          </a:extLst>
        </xdr:cNvPr>
        <xdr:cNvSpPr>
          <a:spLocks noChangeShapeType="1"/>
        </xdr:cNvSpPr>
      </xdr:nvSpPr>
      <xdr:spPr bwMode="auto">
        <a:xfrm flipH="1" flipV="1">
          <a:off x="1333500" y="350615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87" name="Line 8">
          <a:extLst>
            <a:ext uri="{FF2B5EF4-FFF2-40B4-BE49-F238E27FC236}">
              <a16:creationId xmlns:a16="http://schemas.microsoft.com/office/drawing/2014/main" id="{0614A00B-0DBE-4793-BDE9-CD8D6FC21E6B}"/>
            </a:ext>
          </a:extLst>
        </xdr:cNvPr>
        <xdr:cNvSpPr>
          <a:spLocks noChangeShapeType="1"/>
        </xdr:cNvSpPr>
      </xdr:nvSpPr>
      <xdr:spPr bwMode="auto">
        <a:xfrm flipH="1">
          <a:off x="133350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524</xdr:row>
      <xdr:rowOff>114300</xdr:rowOff>
    </xdr:from>
    <xdr:to>
      <xdr:col>2</xdr:col>
      <xdr:colOff>57150</xdr:colOff>
      <xdr:row>524</xdr:row>
      <xdr:rowOff>114300</xdr:rowOff>
    </xdr:to>
    <xdr:sp macro="" textlink="">
      <xdr:nvSpPr>
        <xdr:cNvPr id="88" name="Line 8">
          <a:extLst>
            <a:ext uri="{FF2B5EF4-FFF2-40B4-BE49-F238E27FC236}">
              <a16:creationId xmlns:a16="http://schemas.microsoft.com/office/drawing/2014/main" id="{08C46C38-0BEE-4B54-AF7B-79E6383C293A}"/>
            </a:ext>
          </a:extLst>
        </xdr:cNvPr>
        <xdr:cNvSpPr>
          <a:spLocks noChangeShapeType="1"/>
        </xdr:cNvSpPr>
      </xdr:nvSpPr>
      <xdr:spPr bwMode="auto">
        <a:xfrm flipH="1">
          <a:off x="1066800" y="90382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421</xdr:row>
      <xdr:rowOff>114300</xdr:rowOff>
    </xdr:from>
    <xdr:to>
      <xdr:col>2</xdr:col>
      <xdr:colOff>57150</xdr:colOff>
      <xdr:row>421</xdr:row>
      <xdr:rowOff>114300</xdr:rowOff>
    </xdr:to>
    <xdr:sp macro="" textlink="">
      <xdr:nvSpPr>
        <xdr:cNvPr id="89" name="Line 8">
          <a:extLst>
            <a:ext uri="{FF2B5EF4-FFF2-40B4-BE49-F238E27FC236}">
              <a16:creationId xmlns:a16="http://schemas.microsoft.com/office/drawing/2014/main" id="{951F5C00-DDD8-43DA-A668-DF7DA0338589}"/>
            </a:ext>
          </a:extLst>
        </xdr:cNvPr>
        <xdr:cNvSpPr>
          <a:spLocks noChangeShapeType="1"/>
        </xdr:cNvSpPr>
      </xdr:nvSpPr>
      <xdr:spPr bwMode="auto">
        <a:xfrm flipH="1">
          <a:off x="1066800" y="7272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595</xdr:row>
      <xdr:rowOff>114300</xdr:rowOff>
    </xdr:from>
    <xdr:to>
      <xdr:col>2</xdr:col>
      <xdr:colOff>57150</xdr:colOff>
      <xdr:row>595</xdr:row>
      <xdr:rowOff>114300</xdr:rowOff>
    </xdr:to>
    <xdr:sp macro="" textlink="">
      <xdr:nvSpPr>
        <xdr:cNvPr id="90" name="Line 8">
          <a:extLst>
            <a:ext uri="{FF2B5EF4-FFF2-40B4-BE49-F238E27FC236}">
              <a16:creationId xmlns:a16="http://schemas.microsoft.com/office/drawing/2014/main" id="{2D960D6B-E946-46CD-AC26-9B3A4760F4C2}"/>
            </a:ext>
          </a:extLst>
        </xdr:cNvPr>
        <xdr:cNvSpPr>
          <a:spLocks noChangeShapeType="1"/>
        </xdr:cNvSpPr>
      </xdr:nvSpPr>
      <xdr:spPr bwMode="auto">
        <a:xfrm flipH="1">
          <a:off x="1066800" y="10255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460</xdr:row>
      <xdr:rowOff>114300</xdr:rowOff>
    </xdr:from>
    <xdr:to>
      <xdr:col>2</xdr:col>
      <xdr:colOff>57150</xdr:colOff>
      <xdr:row>460</xdr:row>
      <xdr:rowOff>114300</xdr:rowOff>
    </xdr:to>
    <xdr:sp macro="" textlink="">
      <xdr:nvSpPr>
        <xdr:cNvPr id="91" name="Line 8">
          <a:extLst>
            <a:ext uri="{FF2B5EF4-FFF2-40B4-BE49-F238E27FC236}">
              <a16:creationId xmlns:a16="http://schemas.microsoft.com/office/drawing/2014/main" id="{BB44ED46-1ADE-4A97-A237-A60E2995FB80}"/>
            </a:ext>
          </a:extLst>
        </xdr:cNvPr>
        <xdr:cNvSpPr>
          <a:spLocks noChangeShapeType="1"/>
        </xdr:cNvSpPr>
      </xdr:nvSpPr>
      <xdr:spPr bwMode="auto">
        <a:xfrm flipH="1">
          <a:off x="1066800" y="79409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565</xdr:row>
      <xdr:rowOff>114300</xdr:rowOff>
    </xdr:from>
    <xdr:to>
      <xdr:col>2</xdr:col>
      <xdr:colOff>57150</xdr:colOff>
      <xdr:row>565</xdr:row>
      <xdr:rowOff>114300</xdr:rowOff>
    </xdr:to>
    <xdr:sp macro="" textlink="">
      <xdr:nvSpPr>
        <xdr:cNvPr id="92" name="Line 8">
          <a:extLst>
            <a:ext uri="{FF2B5EF4-FFF2-40B4-BE49-F238E27FC236}">
              <a16:creationId xmlns:a16="http://schemas.microsoft.com/office/drawing/2014/main" id="{293660BA-792C-463D-B260-CD81DA1D14C9}"/>
            </a:ext>
          </a:extLst>
        </xdr:cNvPr>
        <xdr:cNvSpPr>
          <a:spLocks noChangeShapeType="1"/>
        </xdr:cNvSpPr>
      </xdr:nvSpPr>
      <xdr:spPr bwMode="auto">
        <a:xfrm flipH="1">
          <a:off x="1066800" y="97412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452</xdr:row>
      <xdr:rowOff>114300</xdr:rowOff>
    </xdr:from>
    <xdr:to>
      <xdr:col>2</xdr:col>
      <xdr:colOff>57150</xdr:colOff>
      <xdr:row>452</xdr:row>
      <xdr:rowOff>114300</xdr:rowOff>
    </xdr:to>
    <xdr:sp macro="" textlink="">
      <xdr:nvSpPr>
        <xdr:cNvPr id="93" name="Line 8">
          <a:extLst>
            <a:ext uri="{FF2B5EF4-FFF2-40B4-BE49-F238E27FC236}">
              <a16:creationId xmlns:a16="http://schemas.microsoft.com/office/drawing/2014/main" id="{446ED06A-2BB7-45FA-A4BD-50B40FA4E220}"/>
            </a:ext>
          </a:extLst>
        </xdr:cNvPr>
        <xdr:cNvSpPr>
          <a:spLocks noChangeShapeType="1"/>
        </xdr:cNvSpPr>
      </xdr:nvSpPr>
      <xdr:spPr bwMode="auto">
        <a:xfrm flipH="1">
          <a:off x="1066800" y="78038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453</xdr:row>
      <xdr:rowOff>114300</xdr:rowOff>
    </xdr:from>
    <xdr:to>
      <xdr:col>2</xdr:col>
      <xdr:colOff>57150</xdr:colOff>
      <xdr:row>453</xdr:row>
      <xdr:rowOff>114300</xdr:rowOff>
    </xdr:to>
    <xdr:sp macro="" textlink="">
      <xdr:nvSpPr>
        <xdr:cNvPr id="94" name="Line 8">
          <a:extLst>
            <a:ext uri="{FF2B5EF4-FFF2-40B4-BE49-F238E27FC236}">
              <a16:creationId xmlns:a16="http://schemas.microsoft.com/office/drawing/2014/main" id="{76E56D0B-0154-408E-BC38-8C8DC2FFC780}"/>
            </a:ext>
          </a:extLst>
        </xdr:cNvPr>
        <xdr:cNvSpPr>
          <a:spLocks noChangeShapeType="1"/>
        </xdr:cNvSpPr>
      </xdr:nvSpPr>
      <xdr:spPr bwMode="auto">
        <a:xfrm flipH="1">
          <a:off x="1066800" y="78209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95" name="Line 7">
          <a:extLst>
            <a:ext uri="{FF2B5EF4-FFF2-40B4-BE49-F238E27FC236}">
              <a16:creationId xmlns:a16="http://schemas.microsoft.com/office/drawing/2014/main" id="{92968BF8-B8BD-4400-8E70-F590161DD8E8}"/>
            </a:ext>
          </a:extLst>
        </xdr:cNvPr>
        <xdr:cNvSpPr>
          <a:spLocks noChangeShapeType="1"/>
        </xdr:cNvSpPr>
      </xdr:nvSpPr>
      <xdr:spPr bwMode="auto">
        <a:xfrm flipH="1" flipV="1">
          <a:off x="1066800" y="8299132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96" name="Line 8">
          <a:extLst>
            <a:ext uri="{FF2B5EF4-FFF2-40B4-BE49-F238E27FC236}">
              <a16:creationId xmlns:a16="http://schemas.microsoft.com/office/drawing/2014/main" id="{E7CEB93B-45EE-4096-B631-C20C3693C652}"/>
            </a:ext>
          </a:extLst>
        </xdr:cNvPr>
        <xdr:cNvSpPr>
          <a:spLocks noChangeShapeType="1"/>
        </xdr:cNvSpPr>
      </xdr:nvSpPr>
      <xdr:spPr bwMode="auto">
        <a:xfrm flipH="1">
          <a:off x="1066800" y="83181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97" name="Line 7">
          <a:extLst>
            <a:ext uri="{FF2B5EF4-FFF2-40B4-BE49-F238E27FC236}">
              <a16:creationId xmlns:a16="http://schemas.microsoft.com/office/drawing/2014/main" id="{D6A333B9-5AD0-45AA-ABB5-F02BBB74AEAB}"/>
            </a:ext>
          </a:extLst>
        </xdr:cNvPr>
        <xdr:cNvSpPr>
          <a:spLocks noChangeShapeType="1"/>
        </xdr:cNvSpPr>
      </xdr:nvSpPr>
      <xdr:spPr bwMode="auto">
        <a:xfrm flipH="1" flipV="1">
          <a:off x="1066800" y="369760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98" name="Line 8">
          <a:extLst>
            <a:ext uri="{FF2B5EF4-FFF2-40B4-BE49-F238E27FC236}">
              <a16:creationId xmlns:a16="http://schemas.microsoft.com/office/drawing/2014/main" id="{65FBC062-E3AB-4A56-BDAB-2E6AD7499102}"/>
            </a:ext>
          </a:extLst>
        </xdr:cNvPr>
        <xdr:cNvSpPr>
          <a:spLocks noChangeShapeType="1"/>
        </xdr:cNvSpPr>
      </xdr:nvSpPr>
      <xdr:spPr bwMode="auto">
        <a:xfrm flipH="1">
          <a:off x="1066800" y="3716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560</xdr:row>
      <xdr:rowOff>114300</xdr:rowOff>
    </xdr:from>
    <xdr:to>
      <xdr:col>2</xdr:col>
      <xdr:colOff>57150</xdr:colOff>
      <xdr:row>560</xdr:row>
      <xdr:rowOff>114300</xdr:rowOff>
    </xdr:to>
    <xdr:sp macro="" textlink="">
      <xdr:nvSpPr>
        <xdr:cNvPr id="99" name="Line 8">
          <a:extLst>
            <a:ext uri="{FF2B5EF4-FFF2-40B4-BE49-F238E27FC236}">
              <a16:creationId xmlns:a16="http://schemas.microsoft.com/office/drawing/2014/main" id="{8024A497-F195-4455-A216-4E683BAB2378}"/>
            </a:ext>
          </a:extLst>
        </xdr:cNvPr>
        <xdr:cNvSpPr>
          <a:spLocks noChangeShapeType="1"/>
        </xdr:cNvSpPr>
      </xdr:nvSpPr>
      <xdr:spPr bwMode="auto">
        <a:xfrm flipH="1">
          <a:off x="1066800" y="9655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447</xdr:row>
      <xdr:rowOff>114300</xdr:rowOff>
    </xdr:from>
    <xdr:to>
      <xdr:col>2</xdr:col>
      <xdr:colOff>57150</xdr:colOff>
      <xdr:row>447</xdr:row>
      <xdr:rowOff>114300</xdr:rowOff>
    </xdr:to>
    <xdr:sp macro="" textlink="">
      <xdr:nvSpPr>
        <xdr:cNvPr id="100" name="Line 8">
          <a:extLst>
            <a:ext uri="{FF2B5EF4-FFF2-40B4-BE49-F238E27FC236}">
              <a16:creationId xmlns:a16="http://schemas.microsoft.com/office/drawing/2014/main" id="{C2712814-EB6F-4A7B-A46D-241D61EEE51A}"/>
            </a:ext>
          </a:extLst>
        </xdr:cNvPr>
        <xdr:cNvSpPr>
          <a:spLocks noChangeShapeType="1"/>
        </xdr:cNvSpPr>
      </xdr:nvSpPr>
      <xdr:spPr bwMode="auto">
        <a:xfrm flipH="1">
          <a:off x="1066800" y="7718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454</xdr:row>
      <xdr:rowOff>114300</xdr:rowOff>
    </xdr:from>
    <xdr:to>
      <xdr:col>2</xdr:col>
      <xdr:colOff>57150</xdr:colOff>
      <xdr:row>454</xdr:row>
      <xdr:rowOff>114300</xdr:rowOff>
    </xdr:to>
    <xdr:sp macro="" textlink="">
      <xdr:nvSpPr>
        <xdr:cNvPr id="101" name="Line 8">
          <a:extLst>
            <a:ext uri="{FF2B5EF4-FFF2-40B4-BE49-F238E27FC236}">
              <a16:creationId xmlns:a16="http://schemas.microsoft.com/office/drawing/2014/main" id="{F7754989-9F9B-44D4-91F3-910CB9021C53}"/>
            </a:ext>
          </a:extLst>
        </xdr:cNvPr>
        <xdr:cNvSpPr>
          <a:spLocks noChangeShapeType="1"/>
        </xdr:cNvSpPr>
      </xdr:nvSpPr>
      <xdr:spPr bwMode="auto">
        <a:xfrm flipH="1">
          <a:off x="1066800" y="78381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95250</xdr:rowOff>
    </xdr:from>
    <xdr:to>
      <xdr:col>2</xdr:col>
      <xdr:colOff>38100</xdr:colOff>
      <xdr:row>482</xdr:row>
      <xdr:rowOff>104775</xdr:rowOff>
    </xdr:to>
    <xdr:sp macro="" textlink="">
      <xdr:nvSpPr>
        <xdr:cNvPr id="102" name="Line 7">
          <a:extLst>
            <a:ext uri="{FF2B5EF4-FFF2-40B4-BE49-F238E27FC236}">
              <a16:creationId xmlns:a16="http://schemas.microsoft.com/office/drawing/2014/main" id="{0902A12F-20EA-4FE2-8A3C-411FE708D064}"/>
            </a:ext>
          </a:extLst>
        </xdr:cNvPr>
        <xdr:cNvSpPr>
          <a:spLocks noChangeShapeType="1"/>
        </xdr:cNvSpPr>
      </xdr:nvSpPr>
      <xdr:spPr bwMode="auto">
        <a:xfrm flipH="1" flipV="1">
          <a:off x="1066800" y="831627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483</xdr:row>
      <xdr:rowOff>114300</xdr:rowOff>
    </xdr:from>
    <xdr:to>
      <xdr:col>2</xdr:col>
      <xdr:colOff>0</xdr:colOff>
      <xdr:row>483</xdr:row>
      <xdr:rowOff>114300</xdr:rowOff>
    </xdr:to>
    <xdr:sp macro="" textlink="">
      <xdr:nvSpPr>
        <xdr:cNvPr id="103" name="Line 8">
          <a:extLst>
            <a:ext uri="{FF2B5EF4-FFF2-40B4-BE49-F238E27FC236}">
              <a16:creationId xmlns:a16="http://schemas.microsoft.com/office/drawing/2014/main" id="{3F112199-84A9-4F36-B161-3BAC9C6B44F7}"/>
            </a:ext>
          </a:extLst>
        </xdr:cNvPr>
        <xdr:cNvSpPr>
          <a:spLocks noChangeShapeType="1"/>
        </xdr:cNvSpPr>
      </xdr:nvSpPr>
      <xdr:spPr bwMode="auto">
        <a:xfrm flipH="1">
          <a:off x="1066800" y="8335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104" name="Line 7">
          <a:extLst>
            <a:ext uri="{FF2B5EF4-FFF2-40B4-BE49-F238E27FC236}">
              <a16:creationId xmlns:a16="http://schemas.microsoft.com/office/drawing/2014/main" id="{406A85F9-718B-4DF0-8945-C107A3B3A44E}"/>
            </a:ext>
          </a:extLst>
        </xdr:cNvPr>
        <xdr:cNvSpPr>
          <a:spLocks noChangeShapeType="1"/>
        </xdr:cNvSpPr>
      </xdr:nvSpPr>
      <xdr:spPr bwMode="auto">
        <a:xfrm flipH="1" flipV="1">
          <a:off x="1066800" y="369760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105" name="Line 8">
          <a:extLst>
            <a:ext uri="{FF2B5EF4-FFF2-40B4-BE49-F238E27FC236}">
              <a16:creationId xmlns:a16="http://schemas.microsoft.com/office/drawing/2014/main" id="{65801426-5493-4748-BC09-D60281D6D94F}"/>
            </a:ext>
          </a:extLst>
        </xdr:cNvPr>
        <xdr:cNvSpPr>
          <a:spLocks noChangeShapeType="1"/>
        </xdr:cNvSpPr>
      </xdr:nvSpPr>
      <xdr:spPr bwMode="auto">
        <a:xfrm flipH="1">
          <a:off x="1066800" y="3716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06" name="Line 8">
          <a:extLst>
            <a:ext uri="{FF2B5EF4-FFF2-40B4-BE49-F238E27FC236}">
              <a16:creationId xmlns:a16="http://schemas.microsoft.com/office/drawing/2014/main" id="{A04D2FF1-CE3D-488D-9B4A-6A0971EB51BE}"/>
            </a:ext>
          </a:extLst>
        </xdr:cNvPr>
        <xdr:cNvSpPr>
          <a:spLocks noChangeShapeType="1"/>
        </xdr:cNvSpPr>
      </xdr:nvSpPr>
      <xdr:spPr bwMode="auto">
        <a:xfrm flipH="1">
          <a:off x="1066800"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07" name="Line 7">
          <a:extLst>
            <a:ext uri="{FF2B5EF4-FFF2-40B4-BE49-F238E27FC236}">
              <a16:creationId xmlns:a16="http://schemas.microsoft.com/office/drawing/2014/main" id="{A0BBAE94-0978-492F-BE21-1D0D16FCA4A6}"/>
            </a:ext>
          </a:extLst>
        </xdr:cNvPr>
        <xdr:cNvSpPr>
          <a:spLocks noChangeShapeType="1"/>
        </xdr:cNvSpPr>
      </xdr:nvSpPr>
      <xdr:spPr bwMode="auto">
        <a:xfrm flipH="1" flipV="1">
          <a:off x="1066800" y="256413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08" name="Line 8">
          <a:extLst>
            <a:ext uri="{FF2B5EF4-FFF2-40B4-BE49-F238E27FC236}">
              <a16:creationId xmlns:a16="http://schemas.microsoft.com/office/drawing/2014/main" id="{40E22425-BA78-4DF7-81C0-3EB2D2059596}"/>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09" name="Line 8">
          <a:extLst>
            <a:ext uri="{FF2B5EF4-FFF2-40B4-BE49-F238E27FC236}">
              <a16:creationId xmlns:a16="http://schemas.microsoft.com/office/drawing/2014/main" id="{11BC0045-3A0C-4FB7-8B65-C4BDE556BBBD}"/>
            </a:ext>
          </a:extLst>
        </xdr:cNvPr>
        <xdr:cNvSpPr>
          <a:spLocks noChangeShapeType="1"/>
        </xdr:cNvSpPr>
      </xdr:nvSpPr>
      <xdr:spPr bwMode="auto">
        <a:xfrm flipH="1">
          <a:off x="10668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10" name="Line 8">
          <a:extLst>
            <a:ext uri="{FF2B5EF4-FFF2-40B4-BE49-F238E27FC236}">
              <a16:creationId xmlns:a16="http://schemas.microsoft.com/office/drawing/2014/main" id="{9A992319-B822-4BF7-B006-B61DF845632F}"/>
            </a:ext>
          </a:extLst>
        </xdr:cNvPr>
        <xdr:cNvSpPr>
          <a:spLocks noChangeShapeType="1"/>
        </xdr:cNvSpPr>
      </xdr:nvSpPr>
      <xdr:spPr bwMode="auto">
        <a:xfrm flipH="1">
          <a:off x="10668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11" name="Line 7">
          <a:extLst>
            <a:ext uri="{FF2B5EF4-FFF2-40B4-BE49-F238E27FC236}">
              <a16:creationId xmlns:a16="http://schemas.microsoft.com/office/drawing/2014/main" id="{02576A1B-8B6E-4276-A0AE-EB57FDD5A945}"/>
            </a:ext>
          </a:extLst>
        </xdr:cNvPr>
        <xdr:cNvSpPr>
          <a:spLocks noChangeShapeType="1"/>
        </xdr:cNvSpPr>
      </xdr:nvSpPr>
      <xdr:spPr bwMode="auto">
        <a:xfrm flipH="1" flipV="1">
          <a:off x="1066800" y="542734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12" name="Line 8">
          <a:extLst>
            <a:ext uri="{FF2B5EF4-FFF2-40B4-BE49-F238E27FC236}">
              <a16:creationId xmlns:a16="http://schemas.microsoft.com/office/drawing/2014/main" id="{DFCCBFF1-34B4-4DE9-995A-CA3FFFF6FF8C}"/>
            </a:ext>
          </a:extLst>
        </xdr:cNvPr>
        <xdr:cNvSpPr>
          <a:spLocks noChangeShapeType="1"/>
        </xdr:cNvSpPr>
      </xdr:nvSpPr>
      <xdr:spPr bwMode="auto">
        <a:xfrm flipH="1">
          <a:off x="106680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13" name="Line 8">
          <a:extLst>
            <a:ext uri="{FF2B5EF4-FFF2-40B4-BE49-F238E27FC236}">
              <a16:creationId xmlns:a16="http://schemas.microsoft.com/office/drawing/2014/main" id="{F30ACCBB-B264-4302-9A35-BB8C23A5AC03}"/>
            </a:ext>
          </a:extLst>
        </xdr:cNvPr>
        <xdr:cNvSpPr>
          <a:spLocks noChangeShapeType="1"/>
        </xdr:cNvSpPr>
      </xdr:nvSpPr>
      <xdr:spPr bwMode="auto">
        <a:xfrm flipH="1">
          <a:off x="1066800"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14" name="Line 8">
          <a:extLst>
            <a:ext uri="{FF2B5EF4-FFF2-40B4-BE49-F238E27FC236}">
              <a16:creationId xmlns:a16="http://schemas.microsoft.com/office/drawing/2014/main" id="{BD0B40D4-AA50-4AB8-9DB7-929B0CBADD67}"/>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524</xdr:row>
      <xdr:rowOff>114300</xdr:rowOff>
    </xdr:from>
    <xdr:to>
      <xdr:col>2</xdr:col>
      <xdr:colOff>57150</xdr:colOff>
      <xdr:row>524</xdr:row>
      <xdr:rowOff>114300</xdr:rowOff>
    </xdr:to>
    <xdr:sp macro="" textlink="">
      <xdr:nvSpPr>
        <xdr:cNvPr id="115" name="Line 8">
          <a:extLst>
            <a:ext uri="{FF2B5EF4-FFF2-40B4-BE49-F238E27FC236}">
              <a16:creationId xmlns:a16="http://schemas.microsoft.com/office/drawing/2014/main" id="{7B17C61A-79C4-49DA-8C8B-7B735F1CADB0}"/>
            </a:ext>
          </a:extLst>
        </xdr:cNvPr>
        <xdr:cNvSpPr>
          <a:spLocks noChangeShapeType="1"/>
        </xdr:cNvSpPr>
      </xdr:nvSpPr>
      <xdr:spPr bwMode="auto">
        <a:xfrm flipH="1">
          <a:off x="1066800" y="90382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421</xdr:row>
      <xdr:rowOff>114300</xdr:rowOff>
    </xdr:from>
    <xdr:to>
      <xdr:col>2</xdr:col>
      <xdr:colOff>57150</xdr:colOff>
      <xdr:row>421</xdr:row>
      <xdr:rowOff>114300</xdr:rowOff>
    </xdr:to>
    <xdr:sp macro="" textlink="">
      <xdr:nvSpPr>
        <xdr:cNvPr id="116" name="Line 8">
          <a:extLst>
            <a:ext uri="{FF2B5EF4-FFF2-40B4-BE49-F238E27FC236}">
              <a16:creationId xmlns:a16="http://schemas.microsoft.com/office/drawing/2014/main" id="{BA705005-A8AC-4B39-A09F-7D55431A1008}"/>
            </a:ext>
          </a:extLst>
        </xdr:cNvPr>
        <xdr:cNvSpPr>
          <a:spLocks noChangeShapeType="1"/>
        </xdr:cNvSpPr>
      </xdr:nvSpPr>
      <xdr:spPr bwMode="auto">
        <a:xfrm flipH="1">
          <a:off x="1066800" y="7272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595</xdr:row>
      <xdr:rowOff>114300</xdr:rowOff>
    </xdr:from>
    <xdr:to>
      <xdr:col>2</xdr:col>
      <xdr:colOff>57150</xdr:colOff>
      <xdr:row>595</xdr:row>
      <xdr:rowOff>114300</xdr:rowOff>
    </xdr:to>
    <xdr:sp macro="" textlink="">
      <xdr:nvSpPr>
        <xdr:cNvPr id="117" name="Line 8">
          <a:extLst>
            <a:ext uri="{FF2B5EF4-FFF2-40B4-BE49-F238E27FC236}">
              <a16:creationId xmlns:a16="http://schemas.microsoft.com/office/drawing/2014/main" id="{FABBFD08-195B-40F1-9A5F-00833FE56480}"/>
            </a:ext>
          </a:extLst>
        </xdr:cNvPr>
        <xdr:cNvSpPr>
          <a:spLocks noChangeShapeType="1"/>
        </xdr:cNvSpPr>
      </xdr:nvSpPr>
      <xdr:spPr bwMode="auto">
        <a:xfrm flipH="1">
          <a:off x="1066800" y="102555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460</xdr:row>
      <xdr:rowOff>114300</xdr:rowOff>
    </xdr:from>
    <xdr:to>
      <xdr:col>2</xdr:col>
      <xdr:colOff>57150</xdr:colOff>
      <xdr:row>460</xdr:row>
      <xdr:rowOff>114300</xdr:rowOff>
    </xdr:to>
    <xdr:sp macro="" textlink="">
      <xdr:nvSpPr>
        <xdr:cNvPr id="118" name="Line 8">
          <a:extLst>
            <a:ext uri="{FF2B5EF4-FFF2-40B4-BE49-F238E27FC236}">
              <a16:creationId xmlns:a16="http://schemas.microsoft.com/office/drawing/2014/main" id="{75C7A9FF-1603-4EC0-8B2E-EAE28F22A6E4}"/>
            </a:ext>
          </a:extLst>
        </xdr:cNvPr>
        <xdr:cNvSpPr>
          <a:spLocks noChangeShapeType="1"/>
        </xdr:cNvSpPr>
      </xdr:nvSpPr>
      <xdr:spPr bwMode="auto">
        <a:xfrm flipH="1">
          <a:off x="1066800" y="79409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565</xdr:row>
      <xdr:rowOff>114300</xdr:rowOff>
    </xdr:from>
    <xdr:to>
      <xdr:col>2</xdr:col>
      <xdr:colOff>57150</xdr:colOff>
      <xdr:row>565</xdr:row>
      <xdr:rowOff>114300</xdr:rowOff>
    </xdr:to>
    <xdr:sp macro="" textlink="">
      <xdr:nvSpPr>
        <xdr:cNvPr id="119" name="Line 8">
          <a:extLst>
            <a:ext uri="{FF2B5EF4-FFF2-40B4-BE49-F238E27FC236}">
              <a16:creationId xmlns:a16="http://schemas.microsoft.com/office/drawing/2014/main" id="{A15ABF84-3E3C-4EFE-BAC2-81A7528A8C58}"/>
            </a:ext>
          </a:extLst>
        </xdr:cNvPr>
        <xdr:cNvSpPr>
          <a:spLocks noChangeShapeType="1"/>
        </xdr:cNvSpPr>
      </xdr:nvSpPr>
      <xdr:spPr bwMode="auto">
        <a:xfrm flipH="1">
          <a:off x="1066800" y="97412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452</xdr:row>
      <xdr:rowOff>114300</xdr:rowOff>
    </xdr:from>
    <xdr:to>
      <xdr:col>2</xdr:col>
      <xdr:colOff>57150</xdr:colOff>
      <xdr:row>452</xdr:row>
      <xdr:rowOff>114300</xdr:rowOff>
    </xdr:to>
    <xdr:sp macro="" textlink="">
      <xdr:nvSpPr>
        <xdr:cNvPr id="120" name="Line 8">
          <a:extLst>
            <a:ext uri="{FF2B5EF4-FFF2-40B4-BE49-F238E27FC236}">
              <a16:creationId xmlns:a16="http://schemas.microsoft.com/office/drawing/2014/main" id="{0BAC73E2-3325-497E-BE42-3E26831C8020}"/>
            </a:ext>
          </a:extLst>
        </xdr:cNvPr>
        <xdr:cNvSpPr>
          <a:spLocks noChangeShapeType="1"/>
        </xdr:cNvSpPr>
      </xdr:nvSpPr>
      <xdr:spPr bwMode="auto">
        <a:xfrm flipH="1">
          <a:off x="1066800" y="78038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453</xdr:row>
      <xdr:rowOff>114300</xdr:rowOff>
    </xdr:from>
    <xdr:to>
      <xdr:col>2</xdr:col>
      <xdr:colOff>57150</xdr:colOff>
      <xdr:row>453</xdr:row>
      <xdr:rowOff>114300</xdr:rowOff>
    </xdr:to>
    <xdr:sp macro="" textlink="">
      <xdr:nvSpPr>
        <xdr:cNvPr id="121" name="Line 8">
          <a:extLst>
            <a:ext uri="{FF2B5EF4-FFF2-40B4-BE49-F238E27FC236}">
              <a16:creationId xmlns:a16="http://schemas.microsoft.com/office/drawing/2014/main" id="{111824E2-B5B3-4FDE-8DCC-B6B4E74F712E}"/>
            </a:ext>
          </a:extLst>
        </xdr:cNvPr>
        <xdr:cNvSpPr>
          <a:spLocks noChangeShapeType="1"/>
        </xdr:cNvSpPr>
      </xdr:nvSpPr>
      <xdr:spPr bwMode="auto">
        <a:xfrm flipH="1">
          <a:off x="1066800" y="78209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122" name="Line 7">
          <a:extLst>
            <a:ext uri="{FF2B5EF4-FFF2-40B4-BE49-F238E27FC236}">
              <a16:creationId xmlns:a16="http://schemas.microsoft.com/office/drawing/2014/main" id="{1D79E29A-3236-442A-A041-5C5F7672D1AF}"/>
            </a:ext>
          </a:extLst>
        </xdr:cNvPr>
        <xdr:cNvSpPr>
          <a:spLocks noChangeShapeType="1"/>
        </xdr:cNvSpPr>
      </xdr:nvSpPr>
      <xdr:spPr bwMode="auto">
        <a:xfrm flipH="1" flipV="1">
          <a:off x="1066800" y="8299132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123" name="Line 8">
          <a:extLst>
            <a:ext uri="{FF2B5EF4-FFF2-40B4-BE49-F238E27FC236}">
              <a16:creationId xmlns:a16="http://schemas.microsoft.com/office/drawing/2014/main" id="{E3C616C1-D2D8-4AE6-A8B1-AF9F6A8C8890}"/>
            </a:ext>
          </a:extLst>
        </xdr:cNvPr>
        <xdr:cNvSpPr>
          <a:spLocks noChangeShapeType="1"/>
        </xdr:cNvSpPr>
      </xdr:nvSpPr>
      <xdr:spPr bwMode="auto">
        <a:xfrm flipH="1">
          <a:off x="1066800" y="83181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124" name="Line 7">
          <a:extLst>
            <a:ext uri="{FF2B5EF4-FFF2-40B4-BE49-F238E27FC236}">
              <a16:creationId xmlns:a16="http://schemas.microsoft.com/office/drawing/2014/main" id="{6D10B718-4EA1-40E3-A67F-5E4A1AA17962}"/>
            </a:ext>
          </a:extLst>
        </xdr:cNvPr>
        <xdr:cNvSpPr>
          <a:spLocks noChangeShapeType="1"/>
        </xdr:cNvSpPr>
      </xdr:nvSpPr>
      <xdr:spPr bwMode="auto">
        <a:xfrm flipH="1" flipV="1">
          <a:off x="1066800" y="369760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125" name="Line 8">
          <a:extLst>
            <a:ext uri="{FF2B5EF4-FFF2-40B4-BE49-F238E27FC236}">
              <a16:creationId xmlns:a16="http://schemas.microsoft.com/office/drawing/2014/main" id="{908B27E1-6421-452E-8D63-DA7414A0017E}"/>
            </a:ext>
          </a:extLst>
        </xdr:cNvPr>
        <xdr:cNvSpPr>
          <a:spLocks noChangeShapeType="1"/>
        </xdr:cNvSpPr>
      </xdr:nvSpPr>
      <xdr:spPr bwMode="auto">
        <a:xfrm flipH="1">
          <a:off x="1066800" y="3716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560</xdr:row>
      <xdr:rowOff>114300</xdr:rowOff>
    </xdr:from>
    <xdr:to>
      <xdr:col>2</xdr:col>
      <xdr:colOff>57150</xdr:colOff>
      <xdr:row>560</xdr:row>
      <xdr:rowOff>114300</xdr:rowOff>
    </xdr:to>
    <xdr:sp macro="" textlink="">
      <xdr:nvSpPr>
        <xdr:cNvPr id="126" name="Line 8">
          <a:extLst>
            <a:ext uri="{FF2B5EF4-FFF2-40B4-BE49-F238E27FC236}">
              <a16:creationId xmlns:a16="http://schemas.microsoft.com/office/drawing/2014/main" id="{C020E498-6538-4B30-B3D2-5674DF881550}"/>
            </a:ext>
          </a:extLst>
        </xdr:cNvPr>
        <xdr:cNvSpPr>
          <a:spLocks noChangeShapeType="1"/>
        </xdr:cNvSpPr>
      </xdr:nvSpPr>
      <xdr:spPr bwMode="auto">
        <a:xfrm flipH="1">
          <a:off x="1066800" y="9655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447</xdr:row>
      <xdr:rowOff>114300</xdr:rowOff>
    </xdr:from>
    <xdr:to>
      <xdr:col>2</xdr:col>
      <xdr:colOff>57150</xdr:colOff>
      <xdr:row>447</xdr:row>
      <xdr:rowOff>114300</xdr:rowOff>
    </xdr:to>
    <xdr:sp macro="" textlink="">
      <xdr:nvSpPr>
        <xdr:cNvPr id="127" name="Line 8">
          <a:extLst>
            <a:ext uri="{FF2B5EF4-FFF2-40B4-BE49-F238E27FC236}">
              <a16:creationId xmlns:a16="http://schemas.microsoft.com/office/drawing/2014/main" id="{C866526E-E424-4A94-9925-F991F3E2A907}"/>
            </a:ext>
          </a:extLst>
        </xdr:cNvPr>
        <xdr:cNvSpPr>
          <a:spLocks noChangeShapeType="1"/>
        </xdr:cNvSpPr>
      </xdr:nvSpPr>
      <xdr:spPr bwMode="auto">
        <a:xfrm flipH="1">
          <a:off x="1066800" y="7718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454</xdr:row>
      <xdr:rowOff>114300</xdr:rowOff>
    </xdr:from>
    <xdr:to>
      <xdr:col>2</xdr:col>
      <xdr:colOff>57150</xdr:colOff>
      <xdr:row>454</xdr:row>
      <xdr:rowOff>114300</xdr:rowOff>
    </xdr:to>
    <xdr:sp macro="" textlink="">
      <xdr:nvSpPr>
        <xdr:cNvPr id="128" name="Line 8">
          <a:extLst>
            <a:ext uri="{FF2B5EF4-FFF2-40B4-BE49-F238E27FC236}">
              <a16:creationId xmlns:a16="http://schemas.microsoft.com/office/drawing/2014/main" id="{08E9F78C-63EA-4DF6-8723-6D5A6A501E07}"/>
            </a:ext>
          </a:extLst>
        </xdr:cNvPr>
        <xdr:cNvSpPr>
          <a:spLocks noChangeShapeType="1"/>
        </xdr:cNvSpPr>
      </xdr:nvSpPr>
      <xdr:spPr bwMode="auto">
        <a:xfrm flipH="1">
          <a:off x="1066800" y="78381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95250</xdr:rowOff>
    </xdr:from>
    <xdr:to>
      <xdr:col>2</xdr:col>
      <xdr:colOff>38100</xdr:colOff>
      <xdr:row>482</xdr:row>
      <xdr:rowOff>104775</xdr:rowOff>
    </xdr:to>
    <xdr:sp macro="" textlink="">
      <xdr:nvSpPr>
        <xdr:cNvPr id="129" name="Line 7">
          <a:extLst>
            <a:ext uri="{FF2B5EF4-FFF2-40B4-BE49-F238E27FC236}">
              <a16:creationId xmlns:a16="http://schemas.microsoft.com/office/drawing/2014/main" id="{E90674F9-D5D2-4149-A9D5-F46A63620A65}"/>
            </a:ext>
          </a:extLst>
        </xdr:cNvPr>
        <xdr:cNvSpPr>
          <a:spLocks noChangeShapeType="1"/>
        </xdr:cNvSpPr>
      </xdr:nvSpPr>
      <xdr:spPr bwMode="auto">
        <a:xfrm flipH="1" flipV="1">
          <a:off x="1066800" y="831627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483</xdr:row>
      <xdr:rowOff>114300</xdr:rowOff>
    </xdr:from>
    <xdr:to>
      <xdr:col>2</xdr:col>
      <xdr:colOff>0</xdr:colOff>
      <xdr:row>483</xdr:row>
      <xdr:rowOff>114300</xdr:rowOff>
    </xdr:to>
    <xdr:sp macro="" textlink="">
      <xdr:nvSpPr>
        <xdr:cNvPr id="130" name="Line 8">
          <a:extLst>
            <a:ext uri="{FF2B5EF4-FFF2-40B4-BE49-F238E27FC236}">
              <a16:creationId xmlns:a16="http://schemas.microsoft.com/office/drawing/2014/main" id="{B040430C-30FB-4B8F-AFCC-4137BCBB0E62}"/>
            </a:ext>
          </a:extLst>
        </xdr:cNvPr>
        <xdr:cNvSpPr>
          <a:spLocks noChangeShapeType="1"/>
        </xdr:cNvSpPr>
      </xdr:nvSpPr>
      <xdr:spPr bwMode="auto">
        <a:xfrm flipH="1">
          <a:off x="1066800" y="8335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131" name="Line 7">
          <a:extLst>
            <a:ext uri="{FF2B5EF4-FFF2-40B4-BE49-F238E27FC236}">
              <a16:creationId xmlns:a16="http://schemas.microsoft.com/office/drawing/2014/main" id="{DB979973-43E2-49FB-B752-E7DA243DCBFC}"/>
            </a:ext>
          </a:extLst>
        </xdr:cNvPr>
        <xdr:cNvSpPr>
          <a:spLocks noChangeShapeType="1"/>
        </xdr:cNvSpPr>
      </xdr:nvSpPr>
      <xdr:spPr bwMode="auto">
        <a:xfrm flipH="1" flipV="1">
          <a:off x="1066800" y="369760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132" name="Line 8">
          <a:extLst>
            <a:ext uri="{FF2B5EF4-FFF2-40B4-BE49-F238E27FC236}">
              <a16:creationId xmlns:a16="http://schemas.microsoft.com/office/drawing/2014/main" id="{65AC59FB-B623-4A33-9574-FDA0E0DB1907}"/>
            </a:ext>
          </a:extLst>
        </xdr:cNvPr>
        <xdr:cNvSpPr>
          <a:spLocks noChangeShapeType="1"/>
        </xdr:cNvSpPr>
      </xdr:nvSpPr>
      <xdr:spPr bwMode="auto">
        <a:xfrm flipH="1">
          <a:off x="1066800" y="3716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33" name="Line 8">
          <a:extLst>
            <a:ext uri="{FF2B5EF4-FFF2-40B4-BE49-F238E27FC236}">
              <a16:creationId xmlns:a16="http://schemas.microsoft.com/office/drawing/2014/main" id="{E9D6FBBA-B02C-4426-BC35-77A4E75FDB6D}"/>
            </a:ext>
          </a:extLst>
        </xdr:cNvPr>
        <xdr:cNvSpPr>
          <a:spLocks noChangeShapeType="1"/>
        </xdr:cNvSpPr>
      </xdr:nvSpPr>
      <xdr:spPr bwMode="auto">
        <a:xfrm flipH="1">
          <a:off x="1066800"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34" name="Line 7">
          <a:extLst>
            <a:ext uri="{FF2B5EF4-FFF2-40B4-BE49-F238E27FC236}">
              <a16:creationId xmlns:a16="http://schemas.microsoft.com/office/drawing/2014/main" id="{38960660-D3CD-4205-BCE8-A648F61B8B52}"/>
            </a:ext>
          </a:extLst>
        </xdr:cNvPr>
        <xdr:cNvSpPr>
          <a:spLocks noChangeShapeType="1"/>
        </xdr:cNvSpPr>
      </xdr:nvSpPr>
      <xdr:spPr bwMode="auto">
        <a:xfrm flipH="1" flipV="1">
          <a:off x="1066800" y="256413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35" name="Line 8">
          <a:extLst>
            <a:ext uri="{FF2B5EF4-FFF2-40B4-BE49-F238E27FC236}">
              <a16:creationId xmlns:a16="http://schemas.microsoft.com/office/drawing/2014/main" id="{07999226-361A-4E59-AD6E-BE569B3583C0}"/>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36" name="Line 8">
          <a:extLst>
            <a:ext uri="{FF2B5EF4-FFF2-40B4-BE49-F238E27FC236}">
              <a16:creationId xmlns:a16="http://schemas.microsoft.com/office/drawing/2014/main" id="{4AE02BA1-FD3F-4F4D-AC46-3FC7A14D9DAE}"/>
            </a:ext>
          </a:extLst>
        </xdr:cNvPr>
        <xdr:cNvSpPr>
          <a:spLocks noChangeShapeType="1"/>
        </xdr:cNvSpPr>
      </xdr:nvSpPr>
      <xdr:spPr bwMode="auto">
        <a:xfrm flipH="1">
          <a:off x="10668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37" name="Line 8">
          <a:extLst>
            <a:ext uri="{FF2B5EF4-FFF2-40B4-BE49-F238E27FC236}">
              <a16:creationId xmlns:a16="http://schemas.microsoft.com/office/drawing/2014/main" id="{FDAEA9E0-3787-4436-A584-389C3E983704}"/>
            </a:ext>
          </a:extLst>
        </xdr:cNvPr>
        <xdr:cNvSpPr>
          <a:spLocks noChangeShapeType="1"/>
        </xdr:cNvSpPr>
      </xdr:nvSpPr>
      <xdr:spPr bwMode="auto">
        <a:xfrm flipH="1">
          <a:off x="10668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38" name="Line 7">
          <a:extLst>
            <a:ext uri="{FF2B5EF4-FFF2-40B4-BE49-F238E27FC236}">
              <a16:creationId xmlns:a16="http://schemas.microsoft.com/office/drawing/2014/main" id="{E7FCFB00-38DC-4056-B91B-055E450EE31E}"/>
            </a:ext>
          </a:extLst>
        </xdr:cNvPr>
        <xdr:cNvSpPr>
          <a:spLocks noChangeShapeType="1"/>
        </xdr:cNvSpPr>
      </xdr:nvSpPr>
      <xdr:spPr bwMode="auto">
        <a:xfrm flipH="1" flipV="1">
          <a:off x="1066800" y="5427345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39" name="Line 8">
          <a:extLst>
            <a:ext uri="{FF2B5EF4-FFF2-40B4-BE49-F238E27FC236}">
              <a16:creationId xmlns:a16="http://schemas.microsoft.com/office/drawing/2014/main" id="{B4346C1C-C53A-4784-9AE9-D4FD1A6AC713}"/>
            </a:ext>
          </a:extLst>
        </xdr:cNvPr>
        <xdr:cNvSpPr>
          <a:spLocks noChangeShapeType="1"/>
        </xdr:cNvSpPr>
      </xdr:nvSpPr>
      <xdr:spPr bwMode="auto">
        <a:xfrm flipH="1">
          <a:off x="106680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40" name="Line 8">
          <a:extLst>
            <a:ext uri="{FF2B5EF4-FFF2-40B4-BE49-F238E27FC236}">
              <a16:creationId xmlns:a16="http://schemas.microsoft.com/office/drawing/2014/main" id="{74C34BB5-0CA7-4342-B45A-6A58D02AFCF2}"/>
            </a:ext>
          </a:extLst>
        </xdr:cNvPr>
        <xdr:cNvSpPr>
          <a:spLocks noChangeShapeType="1"/>
        </xdr:cNvSpPr>
      </xdr:nvSpPr>
      <xdr:spPr bwMode="auto">
        <a:xfrm flipH="1">
          <a:off x="1066800"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41" name="Line 8">
          <a:extLst>
            <a:ext uri="{FF2B5EF4-FFF2-40B4-BE49-F238E27FC236}">
              <a16:creationId xmlns:a16="http://schemas.microsoft.com/office/drawing/2014/main" id="{9D2F4AD5-B3E3-49E6-938F-D26A27469096}"/>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42" name="Line 8">
          <a:extLst>
            <a:ext uri="{FF2B5EF4-FFF2-40B4-BE49-F238E27FC236}">
              <a16:creationId xmlns:a16="http://schemas.microsoft.com/office/drawing/2014/main" id="{C4E8294F-6309-4B8C-86F4-E67705F3D9A9}"/>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43" name="Line 7">
          <a:extLst>
            <a:ext uri="{FF2B5EF4-FFF2-40B4-BE49-F238E27FC236}">
              <a16:creationId xmlns:a16="http://schemas.microsoft.com/office/drawing/2014/main" id="{B06DE304-C2E9-4BE0-B754-194E5963B30B}"/>
            </a:ext>
          </a:extLst>
        </xdr:cNvPr>
        <xdr:cNvSpPr>
          <a:spLocks noChangeShapeType="1"/>
        </xdr:cNvSpPr>
      </xdr:nvSpPr>
      <xdr:spPr bwMode="auto">
        <a:xfrm flipH="1" flipV="1">
          <a:off x="1066800" y="256413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44" name="Line 8">
          <a:extLst>
            <a:ext uri="{FF2B5EF4-FFF2-40B4-BE49-F238E27FC236}">
              <a16:creationId xmlns:a16="http://schemas.microsoft.com/office/drawing/2014/main" id="{3B2CCA89-9F45-40DF-8EA6-70CDBEA3996F}"/>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45" name="Line 8">
          <a:extLst>
            <a:ext uri="{FF2B5EF4-FFF2-40B4-BE49-F238E27FC236}">
              <a16:creationId xmlns:a16="http://schemas.microsoft.com/office/drawing/2014/main" id="{005B5416-6E27-4057-A76F-E9EF962408CF}"/>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46" name="Line 8">
          <a:extLst>
            <a:ext uri="{FF2B5EF4-FFF2-40B4-BE49-F238E27FC236}">
              <a16:creationId xmlns:a16="http://schemas.microsoft.com/office/drawing/2014/main" id="{F4F92822-AF20-433C-9315-6C279D242A7B}"/>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47" name="Line 7">
          <a:extLst>
            <a:ext uri="{FF2B5EF4-FFF2-40B4-BE49-F238E27FC236}">
              <a16:creationId xmlns:a16="http://schemas.microsoft.com/office/drawing/2014/main" id="{634204EF-F688-4F16-997B-37436245981C}"/>
            </a:ext>
          </a:extLst>
        </xdr:cNvPr>
        <xdr:cNvSpPr>
          <a:spLocks noChangeShapeType="1"/>
        </xdr:cNvSpPr>
      </xdr:nvSpPr>
      <xdr:spPr bwMode="auto">
        <a:xfrm flipH="1" flipV="1">
          <a:off x="1066800" y="543972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48" name="Line 8">
          <a:extLst>
            <a:ext uri="{FF2B5EF4-FFF2-40B4-BE49-F238E27FC236}">
              <a16:creationId xmlns:a16="http://schemas.microsoft.com/office/drawing/2014/main" id="{549C7111-65B0-4672-B4E7-3523217C4738}"/>
            </a:ext>
          </a:extLst>
        </xdr:cNvPr>
        <xdr:cNvSpPr>
          <a:spLocks noChangeShapeType="1"/>
        </xdr:cNvSpPr>
      </xdr:nvSpPr>
      <xdr:spPr bwMode="auto">
        <a:xfrm flipH="1">
          <a:off x="1066800" y="54587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49" name="Line 8">
          <a:extLst>
            <a:ext uri="{FF2B5EF4-FFF2-40B4-BE49-F238E27FC236}">
              <a16:creationId xmlns:a16="http://schemas.microsoft.com/office/drawing/2014/main" id="{021AE5BF-A21C-4A3B-8715-ABC24341F699}"/>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50" name="Line 8">
          <a:extLst>
            <a:ext uri="{FF2B5EF4-FFF2-40B4-BE49-F238E27FC236}">
              <a16:creationId xmlns:a16="http://schemas.microsoft.com/office/drawing/2014/main" id="{4AE7F491-F39C-4EBA-939C-6797E126BBA8}"/>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51" name="Line 8">
          <a:extLst>
            <a:ext uri="{FF2B5EF4-FFF2-40B4-BE49-F238E27FC236}">
              <a16:creationId xmlns:a16="http://schemas.microsoft.com/office/drawing/2014/main" id="{2956CEE8-124A-4E1A-BDFE-CDD487E81378}"/>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52" name="Line 7">
          <a:extLst>
            <a:ext uri="{FF2B5EF4-FFF2-40B4-BE49-F238E27FC236}">
              <a16:creationId xmlns:a16="http://schemas.microsoft.com/office/drawing/2014/main" id="{CD6358F6-0AFD-46B0-912E-50DCF7104542}"/>
            </a:ext>
          </a:extLst>
        </xdr:cNvPr>
        <xdr:cNvSpPr>
          <a:spLocks noChangeShapeType="1"/>
        </xdr:cNvSpPr>
      </xdr:nvSpPr>
      <xdr:spPr bwMode="auto">
        <a:xfrm flipH="1" flipV="1">
          <a:off x="1066800" y="256413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53" name="Line 8">
          <a:extLst>
            <a:ext uri="{FF2B5EF4-FFF2-40B4-BE49-F238E27FC236}">
              <a16:creationId xmlns:a16="http://schemas.microsoft.com/office/drawing/2014/main" id="{27FDAD86-A375-4336-8DC3-143656A475EF}"/>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54" name="Line 8">
          <a:extLst>
            <a:ext uri="{FF2B5EF4-FFF2-40B4-BE49-F238E27FC236}">
              <a16:creationId xmlns:a16="http://schemas.microsoft.com/office/drawing/2014/main" id="{2B1F6051-43EB-4B06-8970-9C8C868925C4}"/>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55" name="Line 8">
          <a:extLst>
            <a:ext uri="{FF2B5EF4-FFF2-40B4-BE49-F238E27FC236}">
              <a16:creationId xmlns:a16="http://schemas.microsoft.com/office/drawing/2014/main" id="{DD1AADED-249C-49F1-96EE-AEA5F8F83E02}"/>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56" name="Line 7">
          <a:extLst>
            <a:ext uri="{FF2B5EF4-FFF2-40B4-BE49-F238E27FC236}">
              <a16:creationId xmlns:a16="http://schemas.microsoft.com/office/drawing/2014/main" id="{C4AC07F6-38E0-4DF8-8A0F-CF0D4C85A307}"/>
            </a:ext>
          </a:extLst>
        </xdr:cNvPr>
        <xdr:cNvSpPr>
          <a:spLocks noChangeShapeType="1"/>
        </xdr:cNvSpPr>
      </xdr:nvSpPr>
      <xdr:spPr bwMode="auto">
        <a:xfrm flipH="1" flipV="1">
          <a:off x="1066800" y="543972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57" name="Line 8">
          <a:extLst>
            <a:ext uri="{FF2B5EF4-FFF2-40B4-BE49-F238E27FC236}">
              <a16:creationId xmlns:a16="http://schemas.microsoft.com/office/drawing/2014/main" id="{FA6F4728-426F-4576-A742-4676B3124CA5}"/>
            </a:ext>
          </a:extLst>
        </xdr:cNvPr>
        <xdr:cNvSpPr>
          <a:spLocks noChangeShapeType="1"/>
        </xdr:cNvSpPr>
      </xdr:nvSpPr>
      <xdr:spPr bwMode="auto">
        <a:xfrm flipH="1">
          <a:off x="1066800" y="54587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58" name="Line 8">
          <a:extLst>
            <a:ext uri="{FF2B5EF4-FFF2-40B4-BE49-F238E27FC236}">
              <a16:creationId xmlns:a16="http://schemas.microsoft.com/office/drawing/2014/main" id="{047D5611-10FE-4BC5-B34A-EC47C92FAC9F}"/>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59" name="Line 8">
          <a:extLst>
            <a:ext uri="{FF2B5EF4-FFF2-40B4-BE49-F238E27FC236}">
              <a16:creationId xmlns:a16="http://schemas.microsoft.com/office/drawing/2014/main" id="{60E0D5A0-653C-490A-988E-D7C84D2AE27E}"/>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60" name="Line 8">
          <a:extLst>
            <a:ext uri="{FF2B5EF4-FFF2-40B4-BE49-F238E27FC236}">
              <a16:creationId xmlns:a16="http://schemas.microsoft.com/office/drawing/2014/main" id="{E01C997F-0E2B-40FD-9CB9-E5643967D54A}"/>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61" name="Line 7">
          <a:extLst>
            <a:ext uri="{FF2B5EF4-FFF2-40B4-BE49-F238E27FC236}">
              <a16:creationId xmlns:a16="http://schemas.microsoft.com/office/drawing/2014/main" id="{A374602B-8ACF-44AE-AF60-2F47308C6EA7}"/>
            </a:ext>
          </a:extLst>
        </xdr:cNvPr>
        <xdr:cNvSpPr>
          <a:spLocks noChangeShapeType="1"/>
        </xdr:cNvSpPr>
      </xdr:nvSpPr>
      <xdr:spPr bwMode="auto">
        <a:xfrm flipH="1" flipV="1">
          <a:off x="1066800" y="256413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62" name="Line 8">
          <a:extLst>
            <a:ext uri="{FF2B5EF4-FFF2-40B4-BE49-F238E27FC236}">
              <a16:creationId xmlns:a16="http://schemas.microsoft.com/office/drawing/2014/main" id="{B3777138-247E-48F0-8685-8760CEC56030}"/>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63" name="Line 8">
          <a:extLst>
            <a:ext uri="{FF2B5EF4-FFF2-40B4-BE49-F238E27FC236}">
              <a16:creationId xmlns:a16="http://schemas.microsoft.com/office/drawing/2014/main" id="{D00FBDB6-21DF-4A74-BFD6-EA9A60E4EAAA}"/>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64" name="Line 8">
          <a:extLst>
            <a:ext uri="{FF2B5EF4-FFF2-40B4-BE49-F238E27FC236}">
              <a16:creationId xmlns:a16="http://schemas.microsoft.com/office/drawing/2014/main" id="{B30F0FEE-D4C8-457A-BD5C-81E2ACF8EBC7}"/>
            </a:ext>
          </a:extLst>
        </xdr:cNvPr>
        <xdr:cNvSpPr>
          <a:spLocks noChangeShapeType="1"/>
        </xdr:cNvSpPr>
      </xdr:nvSpPr>
      <xdr:spPr bwMode="auto">
        <a:xfrm flipH="1">
          <a:off x="1066800" y="56816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65" name="Line 7">
          <a:extLst>
            <a:ext uri="{FF2B5EF4-FFF2-40B4-BE49-F238E27FC236}">
              <a16:creationId xmlns:a16="http://schemas.microsoft.com/office/drawing/2014/main" id="{5E203023-F1FA-4791-BF03-32F1D8E1BED6}"/>
            </a:ext>
          </a:extLst>
        </xdr:cNvPr>
        <xdr:cNvSpPr>
          <a:spLocks noChangeShapeType="1"/>
        </xdr:cNvSpPr>
      </xdr:nvSpPr>
      <xdr:spPr bwMode="auto">
        <a:xfrm flipH="1" flipV="1">
          <a:off x="1066800" y="543972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66" name="Line 8">
          <a:extLst>
            <a:ext uri="{FF2B5EF4-FFF2-40B4-BE49-F238E27FC236}">
              <a16:creationId xmlns:a16="http://schemas.microsoft.com/office/drawing/2014/main" id="{422A764D-3631-48F4-A955-C366DAF78153}"/>
            </a:ext>
          </a:extLst>
        </xdr:cNvPr>
        <xdr:cNvSpPr>
          <a:spLocks noChangeShapeType="1"/>
        </xdr:cNvSpPr>
      </xdr:nvSpPr>
      <xdr:spPr bwMode="auto">
        <a:xfrm flipH="1">
          <a:off x="1066800" y="54587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67" name="Line 8">
          <a:extLst>
            <a:ext uri="{FF2B5EF4-FFF2-40B4-BE49-F238E27FC236}">
              <a16:creationId xmlns:a16="http://schemas.microsoft.com/office/drawing/2014/main" id="{DB0C1036-DCAC-4D5C-AAC2-E75150FFA052}"/>
            </a:ext>
          </a:extLst>
        </xdr:cNvPr>
        <xdr:cNvSpPr>
          <a:spLocks noChangeShapeType="1"/>
        </xdr:cNvSpPr>
      </xdr:nvSpPr>
      <xdr:spPr bwMode="auto">
        <a:xfrm flipH="1">
          <a:off x="1066800" y="5424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68" name="Line 8">
          <a:extLst>
            <a:ext uri="{FF2B5EF4-FFF2-40B4-BE49-F238E27FC236}">
              <a16:creationId xmlns:a16="http://schemas.microsoft.com/office/drawing/2014/main" id="{86ADF5F1-8792-43EB-8005-7EEC451B4ECC}"/>
            </a:ext>
          </a:extLst>
        </xdr:cNvPr>
        <xdr:cNvSpPr>
          <a:spLocks noChangeShapeType="1"/>
        </xdr:cNvSpPr>
      </xdr:nvSpPr>
      <xdr:spPr bwMode="auto">
        <a:xfrm flipH="1">
          <a:off x="1066800" y="2583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310</xdr:row>
      <xdr:rowOff>114300</xdr:rowOff>
    </xdr:from>
    <xdr:to>
      <xdr:col>2</xdr:col>
      <xdr:colOff>85725</xdr:colOff>
      <xdr:row>310</xdr:row>
      <xdr:rowOff>114300</xdr:rowOff>
    </xdr:to>
    <xdr:sp macro="" textlink="">
      <xdr:nvSpPr>
        <xdr:cNvPr id="169" name="Line 8">
          <a:extLst>
            <a:ext uri="{FF2B5EF4-FFF2-40B4-BE49-F238E27FC236}">
              <a16:creationId xmlns:a16="http://schemas.microsoft.com/office/drawing/2014/main" id="{1D108E37-AE10-4225-8F30-21FC00996367}"/>
            </a:ext>
          </a:extLst>
        </xdr:cNvPr>
        <xdr:cNvSpPr>
          <a:spLocks noChangeShapeType="1"/>
        </xdr:cNvSpPr>
      </xdr:nvSpPr>
      <xdr:spPr bwMode="auto">
        <a:xfrm flipH="1">
          <a:off x="1066800" y="53387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151</xdr:row>
      <xdr:rowOff>95250</xdr:rowOff>
    </xdr:from>
    <xdr:to>
      <xdr:col>3</xdr:col>
      <xdr:colOff>28575</xdr:colOff>
      <xdr:row>151</xdr:row>
      <xdr:rowOff>104775</xdr:rowOff>
    </xdr:to>
    <xdr:sp macro="" textlink="">
      <xdr:nvSpPr>
        <xdr:cNvPr id="170" name="Line 7">
          <a:extLst>
            <a:ext uri="{FF2B5EF4-FFF2-40B4-BE49-F238E27FC236}">
              <a16:creationId xmlns:a16="http://schemas.microsoft.com/office/drawing/2014/main" id="{BD558DF6-4131-4703-9610-48C8CCF47F39}"/>
            </a:ext>
          </a:extLst>
        </xdr:cNvPr>
        <xdr:cNvSpPr>
          <a:spLocks noChangeShapeType="1"/>
        </xdr:cNvSpPr>
      </xdr:nvSpPr>
      <xdr:spPr bwMode="auto">
        <a:xfrm flipH="1" flipV="1">
          <a:off x="1066800" y="25984200"/>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171" name="Line 8">
          <a:extLst>
            <a:ext uri="{FF2B5EF4-FFF2-40B4-BE49-F238E27FC236}">
              <a16:creationId xmlns:a16="http://schemas.microsoft.com/office/drawing/2014/main" id="{D9050278-A2C5-4D7F-927D-48FABF62EB14}"/>
            </a:ext>
          </a:extLst>
        </xdr:cNvPr>
        <xdr:cNvSpPr>
          <a:spLocks noChangeShapeType="1"/>
        </xdr:cNvSpPr>
      </xdr:nvSpPr>
      <xdr:spPr bwMode="auto">
        <a:xfrm flipH="1">
          <a:off x="1066800" y="2617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172" name="Line 8">
          <a:extLst>
            <a:ext uri="{FF2B5EF4-FFF2-40B4-BE49-F238E27FC236}">
              <a16:creationId xmlns:a16="http://schemas.microsoft.com/office/drawing/2014/main" id="{F846E135-8E36-4D17-B727-C638F1FF27EE}"/>
            </a:ext>
          </a:extLst>
        </xdr:cNvPr>
        <xdr:cNvSpPr>
          <a:spLocks noChangeShapeType="1"/>
        </xdr:cNvSpPr>
      </xdr:nvSpPr>
      <xdr:spPr bwMode="auto">
        <a:xfrm flipH="1">
          <a:off x="1066800" y="55959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173" name="Line 8">
          <a:extLst>
            <a:ext uri="{FF2B5EF4-FFF2-40B4-BE49-F238E27FC236}">
              <a16:creationId xmlns:a16="http://schemas.microsoft.com/office/drawing/2014/main" id="{18E8844C-23F0-4712-BFF5-9E947B96DCE8}"/>
            </a:ext>
          </a:extLst>
        </xdr:cNvPr>
        <xdr:cNvSpPr>
          <a:spLocks noChangeShapeType="1"/>
        </xdr:cNvSpPr>
      </xdr:nvSpPr>
      <xdr:spPr bwMode="auto">
        <a:xfrm flipH="1">
          <a:off x="1066800" y="55959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311</xdr:row>
      <xdr:rowOff>95250</xdr:rowOff>
    </xdr:from>
    <xdr:to>
      <xdr:col>2</xdr:col>
      <xdr:colOff>47625</xdr:colOff>
      <xdr:row>311</xdr:row>
      <xdr:rowOff>104775</xdr:rowOff>
    </xdr:to>
    <xdr:sp macro="" textlink="">
      <xdr:nvSpPr>
        <xdr:cNvPr id="174" name="Line 7">
          <a:extLst>
            <a:ext uri="{FF2B5EF4-FFF2-40B4-BE49-F238E27FC236}">
              <a16:creationId xmlns:a16="http://schemas.microsoft.com/office/drawing/2014/main" id="{0FB832D7-6585-4AEB-BC3E-62F88FF4AA04}"/>
            </a:ext>
          </a:extLst>
        </xdr:cNvPr>
        <xdr:cNvSpPr>
          <a:spLocks noChangeShapeType="1"/>
        </xdr:cNvSpPr>
      </xdr:nvSpPr>
      <xdr:spPr bwMode="auto">
        <a:xfrm flipH="1" flipV="1">
          <a:off x="1066800" y="5354002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175" name="Line 8">
          <a:extLst>
            <a:ext uri="{FF2B5EF4-FFF2-40B4-BE49-F238E27FC236}">
              <a16:creationId xmlns:a16="http://schemas.microsoft.com/office/drawing/2014/main" id="{723599EB-E791-4520-97B7-E4E716734BAA}"/>
            </a:ext>
          </a:extLst>
        </xdr:cNvPr>
        <xdr:cNvSpPr>
          <a:spLocks noChangeShapeType="1"/>
        </xdr:cNvSpPr>
      </xdr:nvSpPr>
      <xdr:spPr bwMode="auto">
        <a:xfrm flipH="1">
          <a:off x="1066800" y="53730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310</xdr:row>
      <xdr:rowOff>114300</xdr:rowOff>
    </xdr:from>
    <xdr:to>
      <xdr:col>2</xdr:col>
      <xdr:colOff>85725</xdr:colOff>
      <xdr:row>310</xdr:row>
      <xdr:rowOff>114300</xdr:rowOff>
    </xdr:to>
    <xdr:sp macro="" textlink="">
      <xdr:nvSpPr>
        <xdr:cNvPr id="176" name="Line 8">
          <a:extLst>
            <a:ext uri="{FF2B5EF4-FFF2-40B4-BE49-F238E27FC236}">
              <a16:creationId xmlns:a16="http://schemas.microsoft.com/office/drawing/2014/main" id="{CEDDA8B8-A7AE-45EA-9D6E-55312A03D295}"/>
            </a:ext>
          </a:extLst>
        </xdr:cNvPr>
        <xdr:cNvSpPr>
          <a:spLocks noChangeShapeType="1"/>
        </xdr:cNvSpPr>
      </xdr:nvSpPr>
      <xdr:spPr bwMode="auto">
        <a:xfrm flipH="1">
          <a:off x="1066800" y="53387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177" name="Line 8">
          <a:extLst>
            <a:ext uri="{FF2B5EF4-FFF2-40B4-BE49-F238E27FC236}">
              <a16:creationId xmlns:a16="http://schemas.microsoft.com/office/drawing/2014/main" id="{A5E1A8BC-986D-423D-AC3D-E960F6DD2D8D}"/>
            </a:ext>
          </a:extLst>
        </xdr:cNvPr>
        <xdr:cNvSpPr>
          <a:spLocks noChangeShapeType="1"/>
        </xdr:cNvSpPr>
      </xdr:nvSpPr>
      <xdr:spPr bwMode="auto">
        <a:xfrm flipH="1">
          <a:off x="1066800" y="2617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161925</xdr:rowOff>
    </xdr:from>
    <xdr:to>
      <xdr:col>1</xdr:col>
      <xdr:colOff>28575</xdr:colOff>
      <xdr:row>294</xdr:row>
      <xdr:rowOff>0</xdr:rowOff>
    </xdr:to>
    <xdr:sp macro="" textlink="">
      <xdr:nvSpPr>
        <xdr:cNvPr id="178" name="Line 4">
          <a:extLst>
            <a:ext uri="{FF2B5EF4-FFF2-40B4-BE49-F238E27FC236}">
              <a16:creationId xmlns:a16="http://schemas.microsoft.com/office/drawing/2014/main" id="{C9E1FA3F-A8FD-43E2-B69F-34E5D410CF2F}"/>
            </a:ext>
          </a:extLst>
        </xdr:cNvPr>
        <xdr:cNvSpPr>
          <a:spLocks noChangeShapeType="1"/>
        </xdr:cNvSpPr>
      </xdr:nvSpPr>
      <xdr:spPr bwMode="auto">
        <a:xfrm>
          <a:off x="609600" y="50406300"/>
          <a:ext cx="28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298</xdr:row>
      <xdr:rowOff>161925</xdr:rowOff>
    </xdr:from>
    <xdr:to>
      <xdr:col>1</xdr:col>
      <xdr:colOff>28575</xdr:colOff>
      <xdr:row>299</xdr:row>
      <xdr:rowOff>0</xdr:rowOff>
    </xdr:to>
    <xdr:sp macro="" textlink="">
      <xdr:nvSpPr>
        <xdr:cNvPr id="179" name="Line 4">
          <a:extLst>
            <a:ext uri="{FF2B5EF4-FFF2-40B4-BE49-F238E27FC236}">
              <a16:creationId xmlns:a16="http://schemas.microsoft.com/office/drawing/2014/main" id="{EB31837E-55D8-4490-8740-15206F146005}"/>
            </a:ext>
          </a:extLst>
        </xdr:cNvPr>
        <xdr:cNvSpPr>
          <a:spLocks noChangeShapeType="1"/>
        </xdr:cNvSpPr>
      </xdr:nvSpPr>
      <xdr:spPr bwMode="auto">
        <a:xfrm>
          <a:off x="609600" y="51263550"/>
          <a:ext cx="28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161925</xdr:rowOff>
    </xdr:from>
    <xdr:to>
      <xdr:col>1</xdr:col>
      <xdr:colOff>28575</xdr:colOff>
      <xdr:row>294</xdr:row>
      <xdr:rowOff>0</xdr:rowOff>
    </xdr:to>
    <xdr:sp macro="" textlink="">
      <xdr:nvSpPr>
        <xdr:cNvPr id="180" name="Line 4">
          <a:extLst>
            <a:ext uri="{FF2B5EF4-FFF2-40B4-BE49-F238E27FC236}">
              <a16:creationId xmlns:a16="http://schemas.microsoft.com/office/drawing/2014/main" id="{25DDCFF9-0890-41E8-9430-177865B54ABB}"/>
            </a:ext>
          </a:extLst>
        </xdr:cNvPr>
        <xdr:cNvSpPr>
          <a:spLocks noChangeShapeType="1"/>
        </xdr:cNvSpPr>
      </xdr:nvSpPr>
      <xdr:spPr bwMode="auto">
        <a:xfrm>
          <a:off x="609600" y="50406300"/>
          <a:ext cx="28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298</xdr:row>
      <xdr:rowOff>161925</xdr:rowOff>
    </xdr:from>
    <xdr:to>
      <xdr:col>1</xdr:col>
      <xdr:colOff>28575</xdr:colOff>
      <xdr:row>299</xdr:row>
      <xdr:rowOff>0</xdr:rowOff>
    </xdr:to>
    <xdr:sp macro="" textlink="">
      <xdr:nvSpPr>
        <xdr:cNvPr id="181" name="Line 4">
          <a:extLst>
            <a:ext uri="{FF2B5EF4-FFF2-40B4-BE49-F238E27FC236}">
              <a16:creationId xmlns:a16="http://schemas.microsoft.com/office/drawing/2014/main" id="{0B4FC397-36C4-445C-9E88-90C0BEDEE222}"/>
            </a:ext>
          </a:extLst>
        </xdr:cNvPr>
        <xdr:cNvSpPr>
          <a:spLocks noChangeShapeType="1"/>
        </xdr:cNvSpPr>
      </xdr:nvSpPr>
      <xdr:spPr bwMode="auto">
        <a:xfrm>
          <a:off x="609600" y="51263550"/>
          <a:ext cx="28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oodwidea8887yo@gmail.com" TargetMode="External"/><Relationship Id="rId1" Type="http://schemas.openxmlformats.org/officeDocument/2006/relationships/hyperlink" Target="http://h-teniss.web.infoseek.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t_arafuka@mur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L52"/>
  <sheetViews>
    <sheetView workbookViewId="0">
      <selection activeCell="C32" sqref="C32"/>
    </sheetView>
  </sheetViews>
  <sheetFormatPr defaultColWidth="9" defaultRowHeight="13.5"/>
  <cols>
    <col min="1" max="1" width="0.875" customWidth="1"/>
  </cols>
  <sheetData>
    <row r="1" spans="1:12" ht="9.75" customHeight="1" thickBot="1">
      <c r="A1" s="143"/>
      <c r="B1" s="143"/>
      <c r="C1" s="143"/>
      <c r="D1" s="143"/>
      <c r="E1" s="143"/>
      <c r="F1" s="143"/>
      <c r="G1" s="143"/>
      <c r="H1" s="143"/>
      <c r="I1" s="143"/>
      <c r="J1" s="143"/>
      <c r="K1" s="143"/>
      <c r="L1" s="143"/>
    </row>
    <row r="2" spans="1:12" s="20" customFormat="1">
      <c r="A2" s="17"/>
      <c r="B2" s="21"/>
      <c r="C2" s="22"/>
      <c r="D2" s="22"/>
      <c r="E2" s="22"/>
      <c r="F2" s="22"/>
      <c r="G2" s="22"/>
      <c r="H2" s="22"/>
      <c r="I2" s="22"/>
      <c r="J2" s="22"/>
      <c r="K2" s="23"/>
      <c r="L2" s="19"/>
    </row>
    <row r="3" spans="1:12" s="20" customFormat="1" ht="18.75">
      <c r="A3" s="17"/>
      <c r="B3" s="328" t="s">
        <v>0</v>
      </c>
      <c r="C3" s="329"/>
      <c r="D3" s="329"/>
      <c r="E3" s="329"/>
      <c r="F3" s="329"/>
      <c r="G3" s="329"/>
      <c r="H3" s="329"/>
      <c r="I3" s="329"/>
      <c r="J3" s="329"/>
      <c r="K3" s="330"/>
      <c r="L3" s="19"/>
    </row>
    <row r="4" spans="1:12" s="20" customFormat="1" ht="24">
      <c r="A4" s="17"/>
      <c r="B4" s="331" t="s">
        <v>1243</v>
      </c>
      <c r="C4" s="332"/>
      <c r="D4" s="332"/>
      <c r="E4" s="332"/>
      <c r="F4" s="332"/>
      <c r="G4" s="332"/>
      <c r="H4" s="332"/>
      <c r="I4" s="332"/>
      <c r="J4" s="332"/>
      <c r="K4" s="333"/>
      <c r="L4" s="19"/>
    </row>
    <row r="5" spans="1:12" s="20" customFormat="1" ht="10.5" customHeight="1" thickBot="1">
      <c r="A5" s="17"/>
      <c r="B5" s="24"/>
      <c r="C5" s="25"/>
      <c r="D5" s="25"/>
      <c r="E5" s="25"/>
      <c r="F5" s="25"/>
      <c r="G5" s="25"/>
      <c r="H5" s="26"/>
      <c r="I5" s="25"/>
      <c r="J5" s="25"/>
      <c r="K5" s="27"/>
      <c r="L5" s="19"/>
    </row>
    <row r="6" spans="1:12" s="20" customFormat="1" ht="9" customHeight="1">
      <c r="A6" s="17"/>
      <c r="B6" s="17"/>
      <c r="C6" s="17"/>
      <c r="D6" s="17"/>
      <c r="E6" s="17"/>
      <c r="F6" s="17"/>
      <c r="G6" s="17"/>
      <c r="H6" s="17"/>
      <c r="I6" s="17"/>
      <c r="J6" s="17"/>
      <c r="K6" s="17"/>
      <c r="L6" s="19"/>
    </row>
    <row r="7" spans="1:12" s="20" customFormat="1" ht="14.25">
      <c r="A7" s="17"/>
      <c r="B7" s="18" t="s">
        <v>1365</v>
      </c>
      <c r="C7" s="18"/>
      <c r="D7" s="18"/>
      <c r="E7" s="18"/>
      <c r="F7" s="18"/>
      <c r="G7" s="18"/>
      <c r="H7" s="18"/>
      <c r="I7" s="17"/>
      <c r="J7" s="17"/>
      <c r="K7" s="17"/>
      <c r="L7" s="19"/>
    </row>
    <row r="8" spans="1:12" s="20" customFormat="1" ht="14.25">
      <c r="A8" s="17"/>
      <c r="B8" s="18"/>
      <c r="C8" s="18"/>
      <c r="D8" s="28" t="s">
        <v>1</v>
      </c>
      <c r="E8" s="18"/>
      <c r="F8" s="18"/>
      <c r="G8" s="17"/>
      <c r="H8" s="17"/>
      <c r="I8" s="17"/>
      <c r="J8" s="17"/>
      <c r="K8" s="17"/>
      <c r="L8" s="19"/>
    </row>
    <row r="9" spans="1:12" s="20" customFormat="1" ht="9" customHeight="1">
      <c r="A9" s="17"/>
      <c r="B9" s="18"/>
      <c r="C9" s="18"/>
      <c r="D9" s="28"/>
      <c r="E9" s="18"/>
      <c r="F9" s="18"/>
      <c r="G9" s="17"/>
      <c r="H9" s="17"/>
      <c r="I9" s="17"/>
      <c r="J9" s="17"/>
      <c r="K9" s="17"/>
      <c r="L9" s="19"/>
    </row>
    <row r="10" spans="1:12" s="20" customFormat="1" ht="14.25">
      <c r="A10" s="17"/>
      <c r="B10" s="18" t="s">
        <v>2</v>
      </c>
      <c r="C10" s="18"/>
      <c r="D10" s="18"/>
      <c r="E10" s="18"/>
      <c r="F10" s="18"/>
      <c r="G10" s="17"/>
      <c r="H10" s="17"/>
      <c r="I10" s="17"/>
      <c r="J10" s="17"/>
      <c r="K10" s="17"/>
      <c r="L10" s="19"/>
    </row>
    <row r="11" spans="1:12" s="20" customFormat="1" ht="9.75" customHeight="1">
      <c r="A11" s="17"/>
      <c r="B11" s="18"/>
      <c r="C11" s="18"/>
      <c r="D11" s="18"/>
      <c r="E11" s="18"/>
      <c r="F11" s="18"/>
      <c r="G11" s="17"/>
      <c r="H11" s="17"/>
      <c r="I11" s="17"/>
      <c r="J11" s="17"/>
      <c r="K11" s="17"/>
      <c r="L11" s="19"/>
    </row>
    <row r="12" spans="1:12" s="20" customFormat="1" ht="14.25">
      <c r="A12" s="17"/>
      <c r="B12" s="18" t="s">
        <v>1348</v>
      </c>
      <c r="C12" s="18"/>
      <c r="D12" s="18"/>
      <c r="E12" s="18"/>
      <c r="F12" s="18"/>
      <c r="G12" s="18"/>
      <c r="H12" s="18"/>
      <c r="I12" s="18"/>
      <c r="J12" s="18"/>
      <c r="K12" s="18"/>
      <c r="L12" s="19"/>
    </row>
    <row r="13" spans="1:12" s="20" customFormat="1" ht="14.25">
      <c r="A13" s="17"/>
      <c r="B13" s="18"/>
      <c r="C13" s="18"/>
      <c r="D13" s="18"/>
      <c r="E13" s="18"/>
      <c r="F13" s="18"/>
      <c r="G13" s="18"/>
      <c r="H13" s="18"/>
      <c r="I13" s="18"/>
      <c r="J13" s="18"/>
      <c r="K13" s="18"/>
      <c r="L13" s="19"/>
    </row>
    <row r="14" spans="1:12" s="20" customFormat="1" ht="14.25">
      <c r="A14" s="17"/>
      <c r="B14" s="97" t="s">
        <v>3</v>
      </c>
      <c r="C14" s="18"/>
      <c r="D14" s="18"/>
      <c r="E14" s="18"/>
      <c r="F14" s="18"/>
      <c r="G14" s="18"/>
      <c r="I14" s="96"/>
      <c r="J14" s="18"/>
      <c r="K14" s="18"/>
      <c r="L14" s="19"/>
    </row>
    <row r="15" spans="1:12" s="20" customFormat="1" ht="14.25">
      <c r="A15" s="17"/>
      <c r="B15" s="18"/>
      <c r="C15" s="18"/>
      <c r="D15" s="38" t="s">
        <v>4</v>
      </c>
      <c r="E15" s="18"/>
      <c r="F15" s="18"/>
      <c r="G15" s="18"/>
      <c r="I15" s="337"/>
      <c r="J15" s="337"/>
      <c r="K15" s="337"/>
      <c r="L15" s="19"/>
    </row>
    <row r="16" spans="1:12" s="20" customFormat="1" ht="14.25">
      <c r="A16" s="17"/>
      <c r="B16" s="334" t="s">
        <v>5</v>
      </c>
      <c r="C16" s="334"/>
      <c r="D16" s="334"/>
      <c r="E16" s="334"/>
      <c r="F16" s="334"/>
      <c r="G16" s="334"/>
      <c r="H16" s="334"/>
      <c r="I16" s="334"/>
      <c r="J16" s="334"/>
      <c r="K16" s="334"/>
      <c r="L16" s="19"/>
    </row>
    <row r="17" spans="1:12" s="20" customFormat="1" ht="18.75" customHeight="1">
      <c r="A17" s="17"/>
      <c r="B17" s="18"/>
      <c r="C17" s="339" t="s">
        <v>6</v>
      </c>
      <c r="D17" s="339"/>
      <c r="E17" s="339"/>
      <c r="F17" s="339"/>
      <c r="G17" s="339"/>
      <c r="H17" s="339"/>
      <c r="I17" s="339"/>
      <c r="J17" s="339"/>
      <c r="K17" s="339"/>
      <c r="L17" s="19"/>
    </row>
    <row r="18" spans="1:12" s="20" customFormat="1" ht="14.25">
      <c r="A18" s="17"/>
      <c r="B18" s="18" t="s">
        <v>7</v>
      </c>
      <c r="C18" s="18"/>
      <c r="D18" s="18"/>
      <c r="E18" s="18"/>
      <c r="F18" s="18"/>
      <c r="G18" s="18"/>
      <c r="H18" s="17"/>
      <c r="I18" s="17"/>
      <c r="J18" s="17"/>
      <c r="K18" s="17"/>
      <c r="L18" s="19"/>
    </row>
    <row r="19" spans="1:12" s="20" customFormat="1" ht="12" customHeight="1">
      <c r="A19" s="17"/>
      <c r="B19" s="18"/>
      <c r="C19" s="18"/>
      <c r="D19" s="18"/>
      <c r="E19" s="18"/>
      <c r="F19" s="18"/>
      <c r="G19" s="18"/>
      <c r="H19" s="17"/>
      <c r="I19" s="17"/>
      <c r="J19" s="17"/>
      <c r="K19" s="17"/>
      <c r="L19" s="19"/>
    </row>
    <row r="20" spans="1:12" s="15" customFormat="1" ht="21" customHeight="1">
      <c r="B20" s="15" t="s">
        <v>8</v>
      </c>
    </row>
    <row r="21" spans="1:12" s="15" customFormat="1" ht="21" customHeight="1">
      <c r="B21" s="29" t="s">
        <v>9</v>
      </c>
      <c r="C21" s="98" t="s">
        <v>888</v>
      </c>
      <c r="D21" s="98"/>
      <c r="E21" s="98"/>
      <c r="F21" s="98"/>
      <c r="G21" s="98"/>
      <c r="H21" s="98"/>
      <c r="I21" s="98"/>
    </row>
    <row r="22" spans="1:12" s="15" customFormat="1" ht="21" customHeight="1">
      <c r="B22" s="29" t="s">
        <v>10</v>
      </c>
      <c r="C22" s="15" t="s">
        <v>887</v>
      </c>
    </row>
    <row r="23" spans="1:12" s="15" customFormat="1" ht="21" customHeight="1">
      <c r="B23" s="29" t="s">
        <v>11</v>
      </c>
      <c r="C23" s="15" t="s">
        <v>12</v>
      </c>
    </row>
    <row r="24" spans="1:12" s="15" customFormat="1" ht="21" customHeight="1">
      <c r="B24" s="29" t="s">
        <v>13</v>
      </c>
      <c r="C24" s="15" t="s">
        <v>14</v>
      </c>
    </row>
    <row r="25" spans="1:12" s="15" customFormat="1" ht="21" customHeight="1">
      <c r="B25" s="29" t="s">
        <v>15</v>
      </c>
      <c r="C25" s="15" t="s">
        <v>16</v>
      </c>
    </row>
    <row r="26" spans="1:12" s="15" customFormat="1" ht="21" customHeight="1">
      <c r="B26" s="29"/>
      <c r="C26" s="15" t="s">
        <v>17</v>
      </c>
    </row>
    <row r="27" spans="1:12" s="15" customFormat="1" ht="21" customHeight="1">
      <c r="B27" s="29" t="s">
        <v>18</v>
      </c>
      <c r="C27" s="15" t="s">
        <v>19</v>
      </c>
    </row>
    <row r="28" spans="1:12" s="15" customFormat="1" ht="21" customHeight="1">
      <c r="B28" s="29" t="s">
        <v>20</v>
      </c>
      <c r="C28" s="16" t="s">
        <v>21</v>
      </c>
      <c r="D28" s="16"/>
      <c r="E28" s="16"/>
      <c r="F28" s="16"/>
      <c r="G28" s="16"/>
      <c r="H28" s="16"/>
      <c r="I28" s="16"/>
      <c r="J28" s="16"/>
      <c r="K28" s="16"/>
    </row>
    <row r="29" spans="1:12" s="15" customFormat="1" ht="21" customHeight="1">
      <c r="B29" s="29"/>
      <c r="C29" s="16" t="s">
        <v>22</v>
      </c>
      <c r="D29" s="16"/>
      <c r="E29" s="16"/>
      <c r="F29" s="16"/>
      <c r="G29" s="16"/>
      <c r="H29" s="16"/>
      <c r="I29" s="16"/>
      <c r="J29" s="16"/>
      <c r="K29" s="16"/>
    </row>
    <row r="30" spans="1:12" s="15" customFormat="1" ht="21" customHeight="1">
      <c r="B30" s="29"/>
      <c r="C30" s="16" t="s">
        <v>23</v>
      </c>
      <c r="D30" s="16"/>
      <c r="E30" s="16"/>
      <c r="F30" s="16"/>
      <c r="G30" s="16"/>
      <c r="H30" s="16"/>
      <c r="I30" s="16"/>
      <c r="J30" s="16"/>
      <c r="K30" s="16"/>
    </row>
    <row r="31" spans="1:12" s="15" customFormat="1" ht="8.25" customHeight="1">
      <c r="B31" s="29"/>
      <c r="C31" s="16"/>
      <c r="D31" s="16"/>
      <c r="E31" s="16"/>
      <c r="F31" s="16"/>
      <c r="G31" s="16"/>
      <c r="H31" s="16"/>
      <c r="I31" s="16"/>
      <c r="J31" s="16"/>
      <c r="K31" s="16"/>
    </row>
    <row r="32" spans="1:12" s="15" customFormat="1" ht="21" customHeight="1">
      <c r="B32" s="15" t="s">
        <v>24</v>
      </c>
      <c r="D32" s="15" t="s">
        <v>1364</v>
      </c>
    </row>
    <row r="33" spans="2:12" s="15" customFormat="1" ht="7.5" customHeight="1"/>
    <row r="34" spans="2:12" s="15" customFormat="1" ht="21" customHeight="1">
      <c r="B34" s="15" t="s">
        <v>25</v>
      </c>
      <c r="D34" s="15" t="s">
        <v>26</v>
      </c>
    </row>
    <row r="35" spans="2:12" s="15" customFormat="1" ht="21" customHeight="1">
      <c r="D35" s="15" t="s">
        <v>27</v>
      </c>
    </row>
    <row r="36" spans="2:12" s="15" customFormat="1" ht="7.5" customHeight="1"/>
    <row r="37" spans="2:12" s="15" customFormat="1" ht="20.25" customHeight="1">
      <c r="B37" s="15" t="s">
        <v>28</v>
      </c>
      <c r="D37" s="15" t="s">
        <v>29</v>
      </c>
    </row>
    <row r="38" spans="2:12" s="15" customFormat="1" ht="21" customHeight="1">
      <c r="D38" s="16" t="s">
        <v>30</v>
      </c>
    </row>
    <row r="39" spans="2:12" s="15" customFormat="1" ht="10.5" customHeight="1">
      <c r="D39" s="336"/>
      <c r="E39" s="336"/>
      <c r="F39" s="336"/>
      <c r="G39" s="336"/>
      <c r="H39" s="336"/>
      <c r="I39" s="336"/>
      <c r="J39" s="336"/>
      <c r="K39" s="336"/>
    </row>
    <row r="40" spans="2:12" s="15" customFormat="1" ht="21" customHeight="1">
      <c r="B40" s="15" t="s">
        <v>31</v>
      </c>
      <c r="D40" s="152" t="s">
        <v>1244</v>
      </c>
    </row>
    <row r="41" spans="2:12" s="15" customFormat="1" ht="4.5" customHeight="1"/>
    <row r="42" spans="2:12" s="15" customFormat="1" ht="21" customHeight="1">
      <c r="B42" s="98" t="s">
        <v>32</v>
      </c>
      <c r="D42" s="15" t="s">
        <v>1245</v>
      </c>
    </row>
    <row r="43" spans="2:12" s="15" customFormat="1" ht="11.25" customHeight="1"/>
    <row r="44" spans="2:12" s="15" customFormat="1" ht="21" customHeight="1">
      <c r="B44" s="15" t="s">
        <v>33</v>
      </c>
      <c r="D44" s="16" t="s">
        <v>880</v>
      </c>
    </row>
    <row r="45" spans="2:12" s="15" customFormat="1" ht="21" customHeight="1">
      <c r="D45" s="16" t="s">
        <v>34</v>
      </c>
    </row>
    <row r="46" spans="2:12" s="15" customFormat="1" ht="25.15" customHeight="1">
      <c r="D46" s="335" t="s">
        <v>885</v>
      </c>
      <c r="E46" s="335"/>
      <c r="F46" s="335"/>
      <c r="G46" s="335"/>
      <c r="H46" s="335"/>
      <c r="I46" s="335"/>
      <c r="J46" s="335"/>
      <c r="K46" s="335"/>
      <c r="L46" s="335"/>
    </row>
    <row r="47" spans="2:12" s="15" customFormat="1" ht="25.15" customHeight="1">
      <c r="C47" s="150"/>
      <c r="D47" s="151" t="s">
        <v>886</v>
      </c>
      <c r="E47" s="150"/>
      <c r="F47" s="150"/>
      <c r="G47" s="150"/>
      <c r="H47" s="150"/>
      <c r="I47" s="150"/>
      <c r="J47" s="150"/>
      <c r="K47" s="150"/>
      <c r="L47" s="142"/>
    </row>
    <row r="48" spans="2:12" s="15" customFormat="1" ht="14.25" customHeight="1">
      <c r="C48" s="141"/>
      <c r="D48" s="141"/>
      <c r="E48" s="141"/>
      <c r="F48" s="141"/>
      <c r="G48" s="141"/>
      <c r="H48" s="141"/>
      <c r="I48" s="141"/>
      <c r="J48" s="141"/>
      <c r="K48" s="141"/>
      <c r="L48" s="142"/>
    </row>
    <row r="49" spans="2:12" s="15" customFormat="1" ht="21" customHeight="1">
      <c r="B49" s="15" t="s">
        <v>35</v>
      </c>
      <c r="D49" s="338" t="s">
        <v>36</v>
      </c>
      <c r="E49" s="338"/>
      <c r="F49" s="15" t="s">
        <v>878</v>
      </c>
    </row>
    <row r="50" spans="2:12" s="20" customFormat="1" ht="14.25">
      <c r="D50" s="338" t="s">
        <v>37</v>
      </c>
      <c r="E50" s="338"/>
      <c r="F50" s="259" t="s">
        <v>879</v>
      </c>
    </row>
    <row r="51" spans="2:12" ht="19.149999999999999" customHeight="1">
      <c r="B51" s="143"/>
      <c r="C51" s="143"/>
      <c r="D51" s="144"/>
      <c r="E51" s="143"/>
      <c r="F51" s="144"/>
      <c r="G51" s="143"/>
      <c r="H51" s="143"/>
      <c r="I51" s="143"/>
      <c r="J51" s="143"/>
      <c r="K51" s="143"/>
      <c r="L51" s="143"/>
    </row>
    <row r="52" spans="2:12" ht="21" customHeight="1">
      <c r="B52" s="15" t="s">
        <v>881</v>
      </c>
      <c r="C52" s="143"/>
      <c r="D52" s="327" t="s">
        <v>882</v>
      </c>
      <c r="E52" s="327"/>
      <c r="F52" s="89" t="s">
        <v>883</v>
      </c>
      <c r="G52" s="89"/>
      <c r="H52" s="143"/>
      <c r="I52" s="143"/>
      <c r="J52" s="89" t="s">
        <v>884</v>
      </c>
      <c r="K52" s="143"/>
      <c r="L52" s="143"/>
    </row>
  </sheetData>
  <mergeCells count="10">
    <mergeCell ref="D52:E52"/>
    <mergeCell ref="B3:K3"/>
    <mergeCell ref="B4:K4"/>
    <mergeCell ref="B16:K16"/>
    <mergeCell ref="D46:L46"/>
    <mergeCell ref="D39:K39"/>
    <mergeCell ref="I15:K15"/>
    <mergeCell ref="D49:E49"/>
    <mergeCell ref="D50:E50"/>
    <mergeCell ref="C17:K17"/>
  </mergeCells>
  <phoneticPr fontId="3"/>
  <hyperlinks>
    <hyperlink ref="B45" r:id="rId1" display="http://h-teniss.web.infoseek.co.jp/" xr:uid="{00000000-0004-0000-0000-000000000000}"/>
    <hyperlink ref="F50" r:id="rId2" xr:uid="{00000000-0004-0000-0000-000001000000}"/>
  </hyperlinks>
  <pageMargins left="0" right="0" top="0" bottom="0" header="0.31496062992125984" footer="0.31496062992125984"/>
  <pageSetup paperSize="9" scale="95" orientation="portrait" horizont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P59"/>
  <sheetViews>
    <sheetView tabSelected="1" topLeftCell="B1" workbookViewId="0">
      <selection activeCell="H7" sqref="H7:H8"/>
    </sheetView>
  </sheetViews>
  <sheetFormatPr defaultColWidth="9" defaultRowHeight="13.5"/>
  <cols>
    <col min="1" max="1" width="4.375" style="5" hidden="1" customWidth="1"/>
    <col min="2" max="2" width="1.625" style="5" customWidth="1"/>
    <col min="3" max="3" width="7.25" style="5" customWidth="1"/>
    <col min="4" max="4" width="9" style="5"/>
    <col min="5" max="5" width="5.625" style="5" customWidth="1"/>
    <col min="6" max="7" width="4.375" style="5" customWidth="1"/>
    <col min="8" max="8" width="6.375" style="5" customWidth="1"/>
    <col min="9" max="9" width="6.625" style="5" customWidth="1"/>
    <col min="10" max="10" width="6.375" style="5" customWidth="1"/>
    <col min="11" max="11" width="12.125" style="5" customWidth="1"/>
    <col min="12" max="12" width="8.375" style="5" customWidth="1"/>
    <col min="13" max="13" width="9" style="5"/>
    <col min="14" max="14" width="6.75" style="5" customWidth="1"/>
    <col min="15" max="15" width="16.875" style="5" customWidth="1"/>
    <col min="16" max="16" width="9" style="5" customWidth="1"/>
    <col min="17" max="17" width="14.25" style="5" bestFit="1" customWidth="1"/>
    <col min="18" max="16384" width="9" style="5"/>
  </cols>
  <sheetData>
    <row r="1" spans="2:16" s="2" customFormat="1" ht="19.899999999999999" customHeight="1">
      <c r="C1" s="352" t="s">
        <v>38</v>
      </c>
      <c r="D1" s="352"/>
      <c r="E1" s="352"/>
      <c r="F1" s="352"/>
      <c r="G1" s="352"/>
      <c r="H1" s="352"/>
      <c r="I1" s="352"/>
      <c r="J1" s="352"/>
      <c r="K1" s="352"/>
      <c r="L1" s="352"/>
      <c r="M1" s="352"/>
      <c r="N1" s="352"/>
      <c r="O1" s="352"/>
    </row>
    <row r="2" spans="2:16" s="2" customFormat="1" ht="18" customHeight="1">
      <c r="C2" s="353" t="s">
        <v>39</v>
      </c>
      <c r="D2" s="353"/>
      <c r="E2" s="353"/>
      <c r="F2" s="353"/>
      <c r="G2" s="353"/>
      <c r="H2" s="353"/>
      <c r="I2" s="353"/>
      <c r="J2" s="353"/>
      <c r="K2" s="353"/>
      <c r="L2" s="353"/>
      <c r="M2" s="353"/>
      <c r="N2" s="353"/>
      <c r="O2" s="353"/>
      <c r="P2" s="39" t="s">
        <v>40</v>
      </c>
    </row>
    <row r="3" spans="2:16" s="2" customFormat="1" ht="18" customHeight="1">
      <c r="C3" s="354" t="s">
        <v>41</v>
      </c>
      <c r="D3" s="354"/>
      <c r="E3" s="354"/>
      <c r="F3" s="354"/>
      <c r="G3" s="354"/>
      <c r="H3" s="354"/>
      <c r="I3" s="354"/>
      <c r="J3" s="354"/>
      <c r="K3" s="354"/>
      <c r="L3" s="354"/>
      <c r="M3" s="354"/>
      <c r="N3" s="354"/>
      <c r="O3" s="354"/>
      <c r="P3" s="39"/>
    </row>
    <row r="4" spans="2:16" s="2" customFormat="1" ht="18" customHeight="1" thickBot="1">
      <c r="C4" s="357" t="s">
        <v>42</v>
      </c>
      <c r="D4" s="357"/>
      <c r="E4" s="357"/>
      <c r="F4" s="357"/>
      <c r="G4" s="357"/>
      <c r="H4" s="357"/>
      <c r="I4" s="357"/>
      <c r="J4" s="357"/>
      <c r="K4" s="357"/>
      <c r="L4" s="357"/>
      <c r="M4" s="357"/>
      <c r="N4" s="357"/>
      <c r="O4" s="357"/>
      <c r="P4" s="39"/>
    </row>
    <row r="5" spans="2:16" s="3" customFormat="1" ht="18" customHeight="1">
      <c r="C5" s="374" t="s">
        <v>43</v>
      </c>
      <c r="D5" s="375"/>
      <c r="E5" s="375"/>
      <c r="F5" s="375"/>
      <c r="G5" s="375"/>
      <c r="H5" s="375"/>
      <c r="I5" s="375"/>
      <c r="J5" s="375"/>
      <c r="K5" s="375"/>
      <c r="L5" s="378" t="s">
        <v>44</v>
      </c>
      <c r="M5" s="380" t="str">
        <f>IF(C10="一般","一般",IF(C10="一般Jr","一般Jr",IF(C10="","",VLOOKUP(C10,登録ナンバー!$A$4:$H$806,4,0))))</f>
        <v/>
      </c>
      <c r="N5" s="380"/>
      <c r="O5" s="380"/>
      <c r="P5" s="274" t="s">
        <v>45</v>
      </c>
    </row>
    <row r="6" spans="2:16" s="3" customFormat="1" ht="9" customHeight="1">
      <c r="C6" s="376"/>
      <c r="D6" s="377"/>
      <c r="E6" s="377"/>
      <c r="F6" s="377"/>
      <c r="G6" s="377"/>
      <c r="H6" s="377"/>
      <c r="I6" s="377"/>
      <c r="J6" s="377"/>
      <c r="K6" s="377"/>
      <c r="L6" s="379"/>
      <c r="M6" s="381"/>
      <c r="N6" s="381"/>
      <c r="O6" s="381"/>
      <c r="P6" s="359">
        <f>P17</f>
        <v>0</v>
      </c>
    </row>
    <row r="7" spans="2:16" s="3" customFormat="1" ht="14.25" customHeight="1">
      <c r="C7" s="360" t="s">
        <v>46</v>
      </c>
      <c r="D7" s="361"/>
      <c r="E7" s="361"/>
      <c r="F7" s="364"/>
      <c r="G7" s="364"/>
      <c r="H7" s="364"/>
      <c r="I7" s="366" t="s">
        <v>47</v>
      </c>
      <c r="J7" s="366"/>
      <c r="K7" s="367"/>
      <c r="L7" s="372" t="s">
        <v>48</v>
      </c>
      <c r="M7" s="372"/>
      <c r="N7" s="372"/>
      <c r="O7" s="373"/>
      <c r="P7" s="359"/>
    </row>
    <row r="8" spans="2:16" s="3" customFormat="1" ht="14.25" customHeight="1">
      <c r="C8" s="362"/>
      <c r="D8" s="363"/>
      <c r="E8" s="363"/>
      <c r="F8" s="365"/>
      <c r="G8" s="365"/>
      <c r="H8" s="365"/>
      <c r="I8" s="368"/>
      <c r="J8" s="368"/>
      <c r="K8" s="369"/>
      <c r="L8" s="370" t="s">
        <v>49</v>
      </c>
      <c r="M8" s="370"/>
      <c r="N8" s="370"/>
      <c r="O8" s="371"/>
      <c r="P8" s="359"/>
    </row>
    <row r="9" spans="2:16" s="1" customFormat="1" ht="19.5" thickBot="1">
      <c r="B9" s="56"/>
      <c r="C9" s="242" t="s">
        <v>50</v>
      </c>
      <c r="D9" s="355" t="s">
        <v>51</v>
      </c>
      <c r="E9" s="356"/>
      <c r="F9" s="31" t="s">
        <v>52</v>
      </c>
      <c r="G9" s="31" t="s">
        <v>53</v>
      </c>
      <c r="H9" s="30" t="s">
        <v>54</v>
      </c>
      <c r="I9" s="40" t="s">
        <v>55</v>
      </c>
      <c r="J9" s="40" t="s">
        <v>56</v>
      </c>
      <c r="K9" s="41" t="s">
        <v>57</v>
      </c>
      <c r="L9" s="42" t="s">
        <v>58</v>
      </c>
      <c r="M9" s="43" t="s">
        <v>59</v>
      </c>
      <c r="N9" s="44" t="s">
        <v>60</v>
      </c>
      <c r="O9" s="45" t="s">
        <v>61</v>
      </c>
      <c r="P9" s="32"/>
    </row>
    <row r="10" spans="2:16" s="4" customFormat="1" ht="17.45" customHeight="1">
      <c r="B10" s="260">
        <v>1</v>
      </c>
      <c r="C10" s="346"/>
      <c r="D10" s="350" t="str">
        <f>IF(C10="","",VLOOKUP(C10,登録ナンバー!$A$4:$M$906,7,0))</f>
        <v/>
      </c>
      <c r="E10" s="351"/>
      <c r="F10" s="243" t="str">
        <f>IF(C10="","",VLOOKUP(C10,登録ナンバー!$A$4:$M$606,9,0))</f>
        <v/>
      </c>
      <c r="G10" s="244" t="str">
        <f>IF(C10="","",VLOOKUP(C10,登録ナンバー!$A$4:$M$606,11,0))</f>
        <v/>
      </c>
      <c r="H10" s="262" t="str">
        <f t="shared" ref="H10" si="0">IF(F10="男","0",IF(F10="女","20",IF(F10="","")))</f>
        <v/>
      </c>
      <c r="I10" s="245" t="s">
        <v>62</v>
      </c>
      <c r="J10" s="245"/>
      <c r="K10" s="246" t="str">
        <f>IF(C10="一般","一般",IF(C10="一般Jr","一般Jr",IF(C10="","",VLOOKUP(C10,登録ナンバー!$A$4:$H$806,4,0))))</f>
        <v/>
      </c>
      <c r="L10" s="247" t="str">
        <f>IF(K10="一般","0",IF(K10="一般Jr","0",IF(K10="","0","1000")))</f>
        <v>0</v>
      </c>
      <c r="M10" s="248" t="str">
        <f t="shared" ref="M10" si="1">IF(C10="一般","2000","0")</f>
        <v>0</v>
      </c>
      <c r="N10" s="249" t="str">
        <f>IF(OR(C10="Jr",C10="一般Jr"),"500","0")</f>
        <v>0</v>
      </c>
      <c r="O10" s="250">
        <f t="shared" ref="O10" si="2">L10+M10+N10</f>
        <v>0</v>
      </c>
      <c r="P10" s="32"/>
    </row>
    <row r="11" spans="2:16" s="4" customFormat="1" ht="17.45" customHeight="1">
      <c r="B11" s="260"/>
      <c r="C11" s="347"/>
      <c r="D11" s="241" t="s">
        <v>1242</v>
      </c>
      <c r="E11" s="344"/>
      <c r="F11" s="345"/>
      <c r="G11" s="345"/>
      <c r="H11" s="345"/>
      <c r="I11" s="345"/>
      <c r="J11" s="345"/>
      <c r="K11" s="237"/>
      <c r="L11" s="236" t="s">
        <v>1241</v>
      </c>
      <c r="M11" s="235"/>
      <c r="N11" s="235"/>
      <c r="O11" s="256"/>
      <c r="P11" s="32"/>
    </row>
    <row r="12" spans="2:16" s="4" customFormat="1" ht="17.45" customHeight="1">
      <c r="B12" s="260">
        <v>3</v>
      </c>
      <c r="C12" s="342"/>
      <c r="D12" s="348" t="str">
        <f>IF(C12="","",VLOOKUP(C12,登録ナンバー!$A$4:$M$906,7,0))</f>
        <v/>
      </c>
      <c r="E12" s="349"/>
      <c r="F12" s="233" t="str">
        <f>IF(C12="","",VLOOKUP(C12,登録ナンバー!$A$4:$M$606,9,0))</f>
        <v/>
      </c>
      <c r="G12" s="57" t="str">
        <f>IF(C12="","",VLOOKUP(C12,登録ナンバー!$A$4:$M$606,11,0))</f>
        <v/>
      </c>
      <c r="H12" s="261" t="str">
        <f t="shared" ref="H12" si="3">IF(F12="男","0",IF(F12="女","20",IF(F12="","")))</f>
        <v/>
      </c>
      <c r="I12" s="326" t="str">
        <f>IF(C12="","",(G10+G12+H10+H12))</f>
        <v/>
      </c>
      <c r="J12" s="325" t="str">
        <f>IF(C12="","",IF(I12&gt;=H7,"可","不可"))</f>
        <v/>
      </c>
      <c r="K12" s="234" t="str">
        <f>IF(C12="一般","一般",IF(C12="一般Jr","一般Jr",IF(C12="","",VLOOKUP(C12,登録ナンバー!$A$4:$H$806,4,0))))</f>
        <v/>
      </c>
      <c r="L12" s="58" t="str">
        <f>IF(K12="一般","0",IF(K12="一般Jr","0",IF(K12="","0","1000")))</f>
        <v>0</v>
      </c>
      <c r="M12" s="238" t="str">
        <f t="shared" ref="M12" si="4">IF(C12="一般","2000","0")</f>
        <v>0</v>
      </c>
      <c r="N12" s="239" t="str">
        <f>IF(OR(C12="Jr",C12="一般Jr"),"500","0")</f>
        <v>0</v>
      </c>
      <c r="O12" s="240">
        <f t="shared" ref="O12" si="5">L12+M12+N12</f>
        <v>0</v>
      </c>
      <c r="P12" s="32" t="s">
        <v>63</v>
      </c>
    </row>
    <row r="13" spans="2:16" s="4" customFormat="1" ht="17.45" customHeight="1" thickBot="1">
      <c r="B13" s="358">
        <v>2</v>
      </c>
      <c r="C13" s="343"/>
      <c r="D13" s="251" t="s">
        <v>1242</v>
      </c>
      <c r="E13" s="340"/>
      <c r="F13" s="341"/>
      <c r="G13" s="341"/>
      <c r="H13" s="341"/>
      <c r="I13" s="341"/>
      <c r="J13" s="341"/>
      <c r="K13" s="252"/>
      <c r="L13" s="253" t="s">
        <v>1241</v>
      </c>
      <c r="M13" s="254"/>
      <c r="N13" s="254"/>
      <c r="O13" s="255"/>
      <c r="P13" s="46">
        <f>SUM(O6:O8:O13)</f>
        <v>0</v>
      </c>
    </row>
    <row r="14" spans="2:16" s="4" customFormat="1" ht="17.45" customHeight="1">
      <c r="B14" s="358"/>
      <c r="C14" s="346"/>
      <c r="D14" s="350" t="str">
        <f>IF(C14="","",VLOOKUP(C14,登録ナンバー!$A$4:$M$906,7,0))</f>
        <v/>
      </c>
      <c r="E14" s="351"/>
      <c r="F14" s="243" t="str">
        <f>IF(C14="","",VLOOKUP(C14,登録ナンバー!$A$4:$M$606,9,0))</f>
        <v/>
      </c>
      <c r="G14" s="244" t="str">
        <f>IF(C14="","",VLOOKUP(C14,登録ナンバー!$A$4:$M$606,11,0))</f>
        <v/>
      </c>
      <c r="H14" s="262" t="str">
        <f t="shared" ref="H14" si="6">IF(F14="男","0",IF(F14="女","20",IF(F14="","")))</f>
        <v/>
      </c>
      <c r="I14" s="245" t="s">
        <v>62</v>
      </c>
      <c r="J14" s="245"/>
      <c r="K14" s="246" t="str">
        <f>IF(C14="一般","一般",IF(C14="一般Jr","一般Jr",IF(C14="","",VLOOKUP(C14,登録ナンバー!$A$4:$H$806,4,0))))</f>
        <v/>
      </c>
      <c r="L14" s="247" t="str">
        <f>IF(K14="一般","0",IF(K14="一般Jr","0",IF(K14="","0","1000")))</f>
        <v>0</v>
      </c>
      <c r="M14" s="248" t="str">
        <f t="shared" ref="M14" si="7">IF(C14="一般","2000","0")</f>
        <v>0</v>
      </c>
      <c r="N14" s="249" t="str">
        <f>IF(OR(C14="Jr",C14="一般Jr"),"500","0")</f>
        <v>0</v>
      </c>
      <c r="O14" s="250">
        <f t="shared" ref="O14" si="8">L14+M14+N14</f>
        <v>0</v>
      </c>
      <c r="P14" s="32"/>
    </row>
    <row r="15" spans="2:16" s="4" customFormat="1" ht="17.45" customHeight="1">
      <c r="B15" s="153"/>
      <c r="C15" s="347"/>
      <c r="D15" s="241" t="s">
        <v>1242</v>
      </c>
      <c r="E15" s="344"/>
      <c r="F15" s="345"/>
      <c r="G15" s="345"/>
      <c r="H15" s="345"/>
      <c r="I15" s="345"/>
      <c r="J15" s="345"/>
      <c r="K15" s="237"/>
      <c r="L15" s="236" t="s">
        <v>1241</v>
      </c>
      <c r="M15" s="235"/>
      <c r="N15" s="235"/>
      <c r="O15" s="256"/>
      <c r="P15" s="32"/>
    </row>
    <row r="16" spans="2:16" s="4" customFormat="1" ht="17.45" customHeight="1">
      <c r="B16" s="153">
        <v>3</v>
      </c>
      <c r="C16" s="342"/>
      <c r="D16" s="348" t="str">
        <f>IF(C16="","",VLOOKUP(C16,登録ナンバー!$A$4:$M$906,7,0))</f>
        <v/>
      </c>
      <c r="E16" s="349"/>
      <c r="F16" s="233" t="str">
        <f>IF(C16="","",VLOOKUP(C16,登録ナンバー!$A$4:$M$606,9,0))</f>
        <v/>
      </c>
      <c r="G16" s="57" t="str">
        <f>IF(C16="","",VLOOKUP(C16,登録ナンバー!$A$4:$M$606,11,0))</f>
        <v/>
      </c>
      <c r="H16" s="322" t="str">
        <f t="shared" ref="H16" si="9">IF(F16="男","0",IF(F16="女","20",IF(F16="","")))</f>
        <v/>
      </c>
      <c r="I16" s="326" t="str">
        <f>IF(C16="","",(G14+G16+H14+H16))</f>
        <v/>
      </c>
      <c r="J16" s="325" t="str">
        <f>IF(C16="","",IF(I16&gt;=H7,"可","不可"))</f>
        <v/>
      </c>
      <c r="K16" s="234" t="str">
        <f>IF(C16="一般","一般",IF(C16="一般Jr","一般Jr",IF(C16="","",VLOOKUP(C16,登録ナンバー!$A$4:$H$806,4,0))))</f>
        <v/>
      </c>
      <c r="L16" s="58" t="str">
        <f>IF(K16="一般","0",IF(K16="一般Jr","0",IF(K16="","0","1000")))</f>
        <v>0</v>
      </c>
      <c r="M16" s="238" t="str">
        <f t="shared" ref="M16" si="10">IF(C16="一般","2000","0")</f>
        <v>0</v>
      </c>
      <c r="N16" s="239" t="str">
        <f>IF(OR(C16="Jr",C16="一般Jr"),"500","0")</f>
        <v>0</v>
      </c>
      <c r="O16" s="240">
        <f t="shared" ref="O16" si="11">L16+M16+N16</f>
        <v>0</v>
      </c>
      <c r="P16" s="32" t="s">
        <v>63</v>
      </c>
    </row>
    <row r="17" spans="2:16" s="4" customFormat="1" ht="17.45" customHeight="1" thickBot="1">
      <c r="B17" s="153"/>
      <c r="C17" s="343"/>
      <c r="D17" s="251" t="s">
        <v>1242</v>
      </c>
      <c r="E17" s="340"/>
      <c r="F17" s="341"/>
      <c r="G17" s="341"/>
      <c r="H17" s="341"/>
      <c r="I17" s="341"/>
      <c r="J17" s="341"/>
      <c r="K17" s="252"/>
      <c r="L17" s="253" t="s">
        <v>1241</v>
      </c>
      <c r="M17" s="254"/>
      <c r="N17" s="254"/>
      <c r="O17" s="255"/>
      <c r="P17" s="46">
        <f>SUM(O10:O12:O17)</f>
        <v>0</v>
      </c>
    </row>
    <row r="18" spans="2:16" s="4" customFormat="1" ht="12" customHeight="1" thickBot="1">
      <c r="B18" s="47"/>
      <c r="C18" s="3"/>
      <c r="D18" s="48"/>
      <c r="E18" s="48"/>
      <c r="F18" s="257"/>
      <c r="G18" s="257"/>
      <c r="H18" s="257"/>
      <c r="I18" s="48"/>
      <c r="J18" s="257"/>
      <c r="K18" s="258"/>
      <c r="L18" s="258"/>
      <c r="M18" s="258"/>
      <c r="N18" s="258"/>
      <c r="O18" s="258"/>
      <c r="P18" s="49"/>
    </row>
    <row r="19" spans="2:16" s="3" customFormat="1" ht="18" customHeight="1">
      <c r="C19" s="374" t="s">
        <v>43</v>
      </c>
      <c r="D19" s="375"/>
      <c r="E19" s="375"/>
      <c r="F19" s="375"/>
      <c r="G19" s="375"/>
      <c r="H19" s="375"/>
      <c r="I19" s="375"/>
      <c r="J19" s="375"/>
      <c r="K19" s="375"/>
      <c r="L19" s="378" t="s">
        <v>44</v>
      </c>
      <c r="M19" s="380" t="str">
        <f>IF(C24="一般","一般",IF(C24="一般Jr","一般Jr",IF(C24="","",VLOOKUP(C24,登録ナンバー!$A$4:$H$806,4,0))))</f>
        <v/>
      </c>
      <c r="N19" s="380"/>
      <c r="O19" s="380"/>
      <c r="P19" s="274" t="s">
        <v>45</v>
      </c>
    </row>
    <row r="20" spans="2:16" s="3" customFormat="1" ht="9" customHeight="1">
      <c r="C20" s="376"/>
      <c r="D20" s="377"/>
      <c r="E20" s="377"/>
      <c r="F20" s="377"/>
      <c r="G20" s="377"/>
      <c r="H20" s="377"/>
      <c r="I20" s="377"/>
      <c r="J20" s="377"/>
      <c r="K20" s="377"/>
      <c r="L20" s="379"/>
      <c r="M20" s="381"/>
      <c r="N20" s="381"/>
      <c r="O20" s="381"/>
      <c r="P20" s="359">
        <f>P31</f>
        <v>0</v>
      </c>
    </row>
    <row r="21" spans="2:16" s="3" customFormat="1" ht="14.25" customHeight="1">
      <c r="C21" s="360" t="s">
        <v>46</v>
      </c>
      <c r="D21" s="361"/>
      <c r="E21" s="361"/>
      <c r="F21" s="364"/>
      <c r="G21" s="364"/>
      <c r="H21" s="364"/>
      <c r="I21" s="366" t="s">
        <v>47</v>
      </c>
      <c r="J21" s="366"/>
      <c r="K21" s="367"/>
      <c r="L21" s="372" t="s">
        <v>48</v>
      </c>
      <c r="M21" s="372"/>
      <c r="N21" s="372"/>
      <c r="O21" s="373"/>
      <c r="P21" s="359"/>
    </row>
    <row r="22" spans="2:16" s="3" customFormat="1" ht="14.25" customHeight="1">
      <c r="C22" s="362"/>
      <c r="D22" s="363"/>
      <c r="E22" s="363"/>
      <c r="F22" s="365"/>
      <c r="G22" s="365"/>
      <c r="H22" s="365"/>
      <c r="I22" s="368"/>
      <c r="J22" s="368"/>
      <c r="K22" s="369"/>
      <c r="L22" s="370" t="s">
        <v>49</v>
      </c>
      <c r="M22" s="370"/>
      <c r="N22" s="370"/>
      <c r="O22" s="371"/>
      <c r="P22" s="359"/>
    </row>
    <row r="23" spans="2:16" s="1" customFormat="1" ht="19.5" thickBot="1">
      <c r="B23" s="56"/>
      <c r="C23" s="242" t="s">
        <v>50</v>
      </c>
      <c r="D23" s="355" t="s">
        <v>51</v>
      </c>
      <c r="E23" s="356"/>
      <c r="F23" s="31" t="s">
        <v>52</v>
      </c>
      <c r="G23" s="31" t="s">
        <v>53</v>
      </c>
      <c r="H23" s="30" t="s">
        <v>54</v>
      </c>
      <c r="I23" s="40" t="s">
        <v>55</v>
      </c>
      <c r="J23" s="40" t="s">
        <v>56</v>
      </c>
      <c r="K23" s="41" t="s">
        <v>57</v>
      </c>
      <c r="L23" s="42" t="s">
        <v>58</v>
      </c>
      <c r="M23" s="43" t="s">
        <v>59</v>
      </c>
      <c r="N23" s="44" t="s">
        <v>60</v>
      </c>
      <c r="O23" s="45" t="s">
        <v>61</v>
      </c>
      <c r="P23" s="32"/>
    </row>
    <row r="24" spans="2:16" s="4" customFormat="1" ht="17.45" customHeight="1">
      <c r="B24" s="260">
        <v>1</v>
      </c>
      <c r="C24" s="346"/>
      <c r="D24" s="350" t="str">
        <f>IF(C24="","",VLOOKUP(C24,登録ナンバー!$A$4:$M$906,7,0))</f>
        <v/>
      </c>
      <c r="E24" s="351"/>
      <c r="F24" s="243" t="str">
        <f>IF(C24="","",VLOOKUP(C24,登録ナンバー!$A$4:$M$606,9,0))</f>
        <v/>
      </c>
      <c r="G24" s="244" t="str">
        <f>IF(C24="","",VLOOKUP(C24,登録ナンバー!$A$4:$M$606,11,0))</f>
        <v/>
      </c>
      <c r="H24" s="262" t="str">
        <f t="shared" ref="H24" si="12">IF(F24="男","0",IF(F24="女","20",IF(F24="","")))</f>
        <v/>
      </c>
      <c r="I24" s="245" t="s">
        <v>62</v>
      </c>
      <c r="J24" s="245"/>
      <c r="K24" s="246" t="str">
        <f>IF(C24="一般","一般",IF(C24="一般Jr","一般Jr",IF(C24="","",VLOOKUP(C24,登録ナンバー!$A$4:$H$806,4,0))))</f>
        <v/>
      </c>
      <c r="L24" s="247" t="str">
        <f>IF(K24="一般","0",IF(K24="一般Jr","0",IF(K24="","0","1000")))</f>
        <v>0</v>
      </c>
      <c r="M24" s="248" t="str">
        <f t="shared" ref="M24" si="13">IF(C24="一般","2000","0")</f>
        <v>0</v>
      </c>
      <c r="N24" s="249" t="str">
        <f>IF(OR(C24="Jr",C24="一般Jr"),"500","0")</f>
        <v>0</v>
      </c>
      <c r="O24" s="250">
        <f t="shared" ref="O24" si="14">L24+M24+N24</f>
        <v>0</v>
      </c>
      <c r="P24" s="32"/>
    </row>
    <row r="25" spans="2:16" s="4" customFormat="1" ht="17.45" customHeight="1">
      <c r="B25" s="260"/>
      <c r="C25" s="347"/>
      <c r="D25" s="241" t="s">
        <v>1242</v>
      </c>
      <c r="E25" s="344"/>
      <c r="F25" s="345"/>
      <c r="G25" s="345"/>
      <c r="H25" s="345"/>
      <c r="I25" s="345"/>
      <c r="J25" s="345"/>
      <c r="K25" s="237"/>
      <c r="L25" s="236" t="s">
        <v>1241</v>
      </c>
      <c r="M25" s="235"/>
      <c r="N25" s="235"/>
      <c r="O25" s="256"/>
      <c r="P25" s="32"/>
    </row>
    <row r="26" spans="2:16" s="4" customFormat="1" ht="17.45" customHeight="1">
      <c r="B26" s="260">
        <v>3</v>
      </c>
      <c r="C26" s="342"/>
      <c r="D26" s="348" t="str">
        <f>IF(C26="","",VLOOKUP(C26,登録ナンバー!$A$4:$M$906,7,0))</f>
        <v/>
      </c>
      <c r="E26" s="349"/>
      <c r="F26" s="233" t="str">
        <f>IF(C26="","",VLOOKUP(C26,登録ナンバー!$A$4:$M$606,9,0))</f>
        <v/>
      </c>
      <c r="G26" s="57" t="str">
        <f>IF(C26="","",VLOOKUP(C26,登録ナンバー!$A$4:$M$606,11,0))</f>
        <v/>
      </c>
      <c r="H26" s="322" t="str">
        <f t="shared" ref="H26" si="15">IF(F26="男","0",IF(F26="女","20",IF(F26="","")))</f>
        <v/>
      </c>
      <c r="I26" s="326" t="str">
        <f>IF(C26="","",(G24+G26+H24+H26))</f>
        <v/>
      </c>
      <c r="J26" s="325" t="str">
        <f>IF(C26="","",IF(I26&gt;=H21,"可","不可"))</f>
        <v/>
      </c>
      <c r="K26" s="234" t="str">
        <f>IF(C26="一般","一般",IF(C26="一般Jr","一般Jr",IF(C26="","",VLOOKUP(C26,登録ナンバー!$A$4:$H$806,4,0))))</f>
        <v/>
      </c>
      <c r="L26" s="58" t="str">
        <f>IF(K26="一般","0",IF(K26="一般Jr","0",IF(K26="","0","1000")))</f>
        <v>0</v>
      </c>
      <c r="M26" s="238" t="str">
        <f t="shared" ref="M26" si="16">IF(C26="一般","2000","0")</f>
        <v>0</v>
      </c>
      <c r="N26" s="239" t="str">
        <f>IF(OR(C26="Jr",C26="一般Jr"),"500","0")</f>
        <v>0</v>
      </c>
      <c r="O26" s="240">
        <f t="shared" ref="O26" si="17">L26+M26+N26</f>
        <v>0</v>
      </c>
      <c r="P26" s="32" t="s">
        <v>63</v>
      </c>
    </row>
    <row r="27" spans="2:16" s="4" customFormat="1" ht="17.45" customHeight="1" thickBot="1">
      <c r="B27" s="358">
        <v>2</v>
      </c>
      <c r="C27" s="343"/>
      <c r="D27" s="251" t="s">
        <v>1242</v>
      </c>
      <c r="E27" s="340"/>
      <c r="F27" s="341"/>
      <c r="G27" s="341"/>
      <c r="H27" s="341"/>
      <c r="I27" s="341"/>
      <c r="J27" s="341"/>
      <c r="K27" s="252"/>
      <c r="L27" s="253" t="s">
        <v>1241</v>
      </c>
      <c r="M27" s="254"/>
      <c r="N27" s="254"/>
      <c r="O27" s="255"/>
      <c r="P27" s="46">
        <f>SUM(O20:O22:O27)</f>
        <v>0</v>
      </c>
    </row>
    <row r="28" spans="2:16" s="4" customFormat="1" ht="17.45" customHeight="1">
      <c r="B28" s="358"/>
      <c r="C28" s="346"/>
      <c r="D28" s="350" t="str">
        <f>IF(C28="","",VLOOKUP(C28,登録ナンバー!$A$4:$M$906,7,0))</f>
        <v/>
      </c>
      <c r="E28" s="351"/>
      <c r="F28" s="243" t="str">
        <f>IF(C28="","",VLOOKUP(C28,登録ナンバー!$A$4:$M$606,9,0))</f>
        <v/>
      </c>
      <c r="G28" s="244" t="str">
        <f>IF(C28="","",VLOOKUP(C28,登録ナンバー!$A$4:$M$606,11,0))</f>
        <v/>
      </c>
      <c r="H28" s="262" t="str">
        <f t="shared" ref="H28" si="18">IF(F28="男","0",IF(F28="女","20",IF(F28="","")))</f>
        <v/>
      </c>
      <c r="I28" s="245" t="s">
        <v>62</v>
      </c>
      <c r="J28" s="245"/>
      <c r="K28" s="246" t="str">
        <f>IF(C28="一般","一般",IF(C28="一般Jr","一般Jr",IF(C28="","",VLOOKUP(C28,登録ナンバー!$A$4:$H$806,4,0))))</f>
        <v/>
      </c>
      <c r="L28" s="247" t="str">
        <f>IF(K28="一般","0",IF(K28="一般Jr","0",IF(K28="","0","1000")))</f>
        <v>0</v>
      </c>
      <c r="M28" s="248" t="str">
        <f t="shared" ref="M28" si="19">IF(C28="一般","2000","0")</f>
        <v>0</v>
      </c>
      <c r="N28" s="249" t="str">
        <f>IF(OR(C28="Jr",C28="一般Jr"),"500","0")</f>
        <v>0</v>
      </c>
      <c r="O28" s="250">
        <f t="shared" ref="O28" si="20">L28+M28+N28</f>
        <v>0</v>
      </c>
      <c r="P28" s="32"/>
    </row>
    <row r="29" spans="2:16" s="4" customFormat="1" ht="17.45" customHeight="1">
      <c r="B29" s="260"/>
      <c r="C29" s="347"/>
      <c r="D29" s="241" t="s">
        <v>1242</v>
      </c>
      <c r="E29" s="344"/>
      <c r="F29" s="345"/>
      <c r="G29" s="345"/>
      <c r="H29" s="345"/>
      <c r="I29" s="345"/>
      <c r="J29" s="345"/>
      <c r="K29" s="237"/>
      <c r="L29" s="236" t="s">
        <v>1241</v>
      </c>
      <c r="M29" s="235"/>
      <c r="N29" s="235"/>
      <c r="O29" s="256"/>
      <c r="P29" s="32"/>
    </row>
    <row r="30" spans="2:16" s="4" customFormat="1" ht="17.45" customHeight="1">
      <c r="B30" s="260">
        <v>3</v>
      </c>
      <c r="C30" s="342"/>
      <c r="D30" s="348" t="str">
        <f>IF(C30="","",VLOOKUP(C30,登録ナンバー!$A$4:$M$906,7,0))</f>
        <v/>
      </c>
      <c r="E30" s="349"/>
      <c r="F30" s="233" t="str">
        <f>IF(C30="","",VLOOKUP(C30,登録ナンバー!$A$4:$M$606,9,0))</f>
        <v/>
      </c>
      <c r="G30" s="57" t="str">
        <f>IF(C30="","",VLOOKUP(C30,登録ナンバー!$A$4:$M$606,11,0))</f>
        <v/>
      </c>
      <c r="H30" s="322" t="str">
        <f t="shared" ref="H30" si="21">IF(F30="男","0",IF(F30="女","20",IF(F30="","")))</f>
        <v/>
      </c>
      <c r="I30" s="326" t="str">
        <f>IF(C30="","",(G28+G30+H28+H30))</f>
        <v/>
      </c>
      <c r="J30" s="325" t="str">
        <f>IF(C30="","",IF(I30&gt;=H21,"可","不可"))</f>
        <v/>
      </c>
      <c r="K30" s="234" t="str">
        <f>IF(C30="一般","一般",IF(C30="一般Jr","一般Jr",IF(C30="","",VLOOKUP(C30,登録ナンバー!$A$4:$H$806,4,0))))</f>
        <v/>
      </c>
      <c r="L30" s="58" t="str">
        <f>IF(K30="一般","0",IF(K30="一般Jr","0",IF(K30="","0","1000")))</f>
        <v>0</v>
      </c>
      <c r="M30" s="238" t="str">
        <f t="shared" ref="M30" si="22">IF(C30="一般","2000","0")</f>
        <v>0</v>
      </c>
      <c r="N30" s="239" t="str">
        <f>IF(OR(C30="Jr",C30="一般Jr"),"500","0")</f>
        <v>0</v>
      </c>
      <c r="O30" s="240">
        <f t="shared" ref="O30" si="23">L30+M30+N30</f>
        <v>0</v>
      </c>
      <c r="P30" s="32" t="s">
        <v>63</v>
      </c>
    </row>
    <row r="31" spans="2:16" s="4" customFormat="1" ht="17.45" customHeight="1" thickBot="1">
      <c r="B31" s="260"/>
      <c r="C31" s="343"/>
      <c r="D31" s="251" t="s">
        <v>1242</v>
      </c>
      <c r="E31" s="340"/>
      <c r="F31" s="341"/>
      <c r="G31" s="341"/>
      <c r="H31" s="341"/>
      <c r="I31" s="341"/>
      <c r="J31" s="341"/>
      <c r="K31" s="252"/>
      <c r="L31" s="253" t="s">
        <v>1241</v>
      </c>
      <c r="M31" s="254"/>
      <c r="N31" s="254"/>
      <c r="O31" s="255"/>
      <c r="P31" s="46">
        <f>SUM(O24:O26:O31)</f>
        <v>0</v>
      </c>
    </row>
    <row r="32" spans="2:16" ht="14.25" thickBot="1"/>
    <row r="33" spans="2:16" s="3" customFormat="1" ht="18" customHeight="1">
      <c r="C33" s="374" t="s">
        <v>43</v>
      </c>
      <c r="D33" s="375"/>
      <c r="E33" s="375"/>
      <c r="F33" s="375"/>
      <c r="G33" s="375"/>
      <c r="H33" s="375"/>
      <c r="I33" s="375"/>
      <c r="J33" s="375"/>
      <c r="K33" s="375"/>
      <c r="L33" s="378" t="s">
        <v>44</v>
      </c>
      <c r="M33" s="380" t="str">
        <f>IF(C38="一般","一般",IF(C38="一般Jr","一般Jr",IF(C38="","",VLOOKUP(C38,登録ナンバー!$A$4:$H$806,4,0))))</f>
        <v/>
      </c>
      <c r="N33" s="380"/>
      <c r="O33" s="380"/>
      <c r="P33" s="274" t="s">
        <v>45</v>
      </c>
    </row>
    <row r="34" spans="2:16" s="3" customFormat="1" ht="9" customHeight="1">
      <c r="C34" s="376"/>
      <c r="D34" s="377"/>
      <c r="E34" s="377"/>
      <c r="F34" s="377"/>
      <c r="G34" s="377"/>
      <c r="H34" s="377"/>
      <c r="I34" s="377"/>
      <c r="J34" s="377"/>
      <c r="K34" s="377"/>
      <c r="L34" s="379"/>
      <c r="M34" s="381"/>
      <c r="N34" s="381"/>
      <c r="O34" s="381"/>
      <c r="P34" s="359">
        <f>P45</f>
        <v>0</v>
      </c>
    </row>
    <row r="35" spans="2:16" s="3" customFormat="1" ht="14.25" customHeight="1">
      <c r="C35" s="360" t="s">
        <v>46</v>
      </c>
      <c r="D35" s="361"/>
      <c r="E35" s="361"/>
      <c r="F35" s="364"/>
      <c r="G35" s="364"/>
      <c r="H35" s="364"/>
      <c r="I35" s="366" t="s">
        <v>47</v>
      </c>
      <c r="J35" s="366"/>
      <c r="K35" s="367"/>
      <c r="L35" s="372" t="s">
        <v>48</v>
      </c>
      <c r="M35" s="372"/>
      <c r="N35" s="372"/>
      <c r="O35" s="373"/>
      <c r="P35" s="359"/>
    </row>
    <row r="36" spans="2:16" s="3" customFormat="1" ht="14.25" customHeight="1">
      <c r="C36" s="362"/>
      <c r="D36" s="363"/>
      <c r="E36" s="363"/>
      <c r="F36" s="365"/>
      <c r="G36" s="365"/>
      <c r="H36" s="365"/>
      <c r="I36" s="368"/>
      <c r="J36" s="368"/>
      <c r="K36" s="369"/>
      <c r="L36" s="370" t="s">
        <v>49</v>
      </c>
      <c r="M36" s="370"/>
      <c r="N36" s="370"/>
      <c r="O36" s="371"/>
      <c r="P36" s="359"/>
    </row>
    <row r="37" spans="2:16" s="1" customFormat="1" ht="19.5" thickBot="1">
      <c r="B37" s="56"/>
      <c r="C37" s="242" t="s">
        <v>50</v>
      </c>
      <c r="D37" s="355" t="s">
        <v>51</v>
      </c>
      <c r="E37" s="356"/>
      <c r="F37" s="31" t="s">
        <v>52</v>
      </c>
      <c r="G37" s="31" t="s">
        <v>53</v>
      </c>
      <c r="H37" s="30" t="s">
        <v>54</v>
      </c>
      <c r="I37" s="40" t="s">
        <v>55</v>
      </c>
      <c r="J37" s="40" t="s">
        <v>56</v>
      </c>
      <c r="K37" s="41" t="s">
        <v>57</v>
      </c>
      <c r="L37" s="42" t="s">
        <v>58</v>
      </c>
      <c r="M37" s="43" t="s">
        <v>59</v>
      </c>
      <c r="N37" s="44" t="s">
        <v>60</v>
      </c>
      <c r="O37" s="45" t="s">
        <v>61</v>
      </c>
      <c r="P37" s="32"/>
    </row>
    <row r="38" spans="2:16" s="4" customFormat="1" ht="17.45" customHeight="1">
      <c r="B38" s="260">
        <v>1</v>
      </c>
      <c r="C38" s="346"/>
      <c r="D38" s="350" t="str">
        <f>IF(C38="","",VLOOKUP(C38,登録ナンバー!$A$4:$M$906,7,0))</f>
        <v/>
      </c>
      <c r="E38" s="351"/>
      <c r="F38" s="243" t="str">
        <f>IF(C38="","",VLOOKUP(C38,登録ナンバー!$A$4:$M$606,9,0))</f>
        <v/>
      </c>
      <c r="G38" s="244" t="str">
        <f>IF(C38="","",VLOOKUP(C38,登録ナンバー!$A$4:$M$606,11,0))</f>
        <v/>
      </c>
      <c r="H38" s="262" t="str">
        <f t="shared" ref="H38" si="24">IF(F38="男","0",IF(F38="女","20",IF(F38="","")))</f>
        <v/>
      </c>
      <c r="I38" s="245" t="s">
        <v>62</v>
      </c>
      <c r="J38" s="245"/>
      <c r="K38" s="246" t="str">
        <f>IF(C38="一般","一般",IF(C38="一般Jr","一般Jr",IF(C38="","",VLOOKUP(C38,登録ナンバー!$A$4:$H$806,4,0))))</f>
        <v/>
      </c>
      <c r="L38" s="247" t="str">
        <f>IF(K38="一般","0",IF(K38="一般Jr","0",IF(K38="","0","1000")))</f>
        <v>0</v>
      </c>
      <c r="M38" s="248" t="str">
        <f t="shared" ref="M38" si="25">IF(C38="一般","2000","0")</f>
        <v>0</v>
      </c>
      <c r="N38" s="249" t="str">
        <f>IF(OR(C38="Jr",C38="一般Jr"),"500","0")</f>
        <v>0</v>
      </c>
      <c r="O38" s="250">
        <f t="shared" ref="O38" si="26">L38+M38+N38</f>
        <v>0</v>
      </c>
      <c r="P38" s="32"/>
    </row>
    <row r="39" spans="2:16" s="4" customFormat="1" ht="17.45" customHeight="1">
      <c r="B39" s="260"/>
      <c r="C39" s="347"/>
      <c r="D39" s="241" t="s">
        <v>1242</v>
      </c>
      <c r="E39" s="344"/>
      <c r="F39" s="345"/>
      <c r="G39" s="345"/>
      <c r="H39" s="345"/>
      <c r="I39" s="345"/>
      <c r="J39" s="345"/>
      <c r="K39" s="237"/>
      <c r="L39" s="236" t="s">
        <v>1241</v>
      </c>
      <c r="M39" s="235"/>
      <c r="N39" s="235"/>
      <c r="O39" s="256"/>
      <c r="P39" s="32"/>
    </row>
    <row r="40" spans="2:16" s="4" customFormat="1" ht="17.45" customHeight="1">
      <c r="B40" s="260">
        <v>3</v>
      </c>
      <c r="C40" s="342"/>
      <c r="D40" s="348" t="str">
        <f>IF(C40="","",VLOOKUP(C40,登録ナンバー!$A$4:$M$906,7,0))</f>
        <v/>
      </c>
      <c r="E40" s="349"/>
      <c r="F40" s="233" t="str">
        <f>IF(C40="","",VLOOKUP(C40,登録ナンバー!$A$4:$M$606,9,0))</f>
        <v/>
      </c>
      <c r="G40" s="57" t="str">
        <f>IF(C40="","",VLOOKUP(C40,登録ナンバー!$A$4:$M$606,11,0))</f>
        <v/>
      </c>
      <c r="H40" s="322" t="str">
        <f t="shared" ref="H40" si="27">IF(F40="男","0",IF(F40="女","20",IF(F40="","")))</f>
        <v/>
      </c>
      <c r="I40" s="326" t="str">
        <f>IF(C40="","",(G38+G40+H38+H40))</f>
        <v/>
      </c>
      <c r="J40" s="325" t="str">
        <f>IF(C40="","",IF(I40&gt;=H35,"可","不可"))</f>
        <v/>
      </c>
      <c r="K40" s="234" t="str">
        <f>IF(C40="一般","一般",IF(C40="一般Jr","一般Jr",IF(C40="","",VLOOKUP(C40,登録ナンバー!$A$4:$H$806,4,0))))</f>
        <v/>
      </c>
      <c r="L40" s="58" t="str">
        <f>IF(K40="一般","0",IF(K40="一般Jr","0",IF(K40="","0","1000")))</f>
        <v>0</v>
      </c>
      <c r="M40" s="238" t="str">
        <f t="shared" ref="M40" si="28">IF(C40="一般","2000","0")</f>
        <v>0</v>
      </c>
      <c r="N40" s="239" t="str">
        <f>IF(OR(C40="Jr",C40="一般Jr"),"500","0")</f>
        <v>0</v>
      </c>
      <c r="O40" s="240">
        <f t="shared" ref="O40" si="29">L40+M40+N40</f>
        <v>0</v>
      </c>
      <c r="P40" s="32" t="s">
        <v>63</v>
      </c>
    </row>
    <row r="41" spans="2:16" s="4" customFormat="1" ht="17.45" customHeight="1" thickBot="1">
      <c r="B41" s="358">
        <v>2</v>
      </c>
      <c r="C41" s="343"/>
      <c r="D41" s="251" t="s">
        <v>1242</v>
      </c>
      <c r="E41" s="340"/>
      <c r="F41" s="341"/>
      <c r="G41" s="341"/>
      <c r="H41" s="341"/>
      <c r="I41" s="341"/>
      <c r="J41" s="341"/>
      <c r="K41" s="252"/>
      <c r="L41" s="253" t="s">
        <v>1241</v>
      </c>
      <c r="M41" s="254"/>
      <c r="N41" s="254"/>
      <c r="O41" s="255"/>
      <c r="P41" s="46">
        <f>SUM(O34:O36:O41)</f>
        <v>0</v>
      </c>
    </row>
    <row r="42" spans="2:16" s="4" customFormat="1" ht="17.45" customHeight="1">
      <c r="B42" s="358"/>
      <c r="C42" s="346"/>
      <c r="D42" s="350" t="str">
        <f>IF(C42="","",VLOOKUP(C42,登録ナンバー!$A$4:$M$906,7,0))</f>
        <v/>
      </c>
      <c r="E42" s="351"/>
      <c r="F42" s="243" t="str">
        <f>IF(C42="","",VLOOKUP(C42,登録ナンバー!$A$4:$M$606,9,0))</f>
        <v/>
      </c>
      <c r="G42" s="244" t="str">
        <f>IF(C42="","",VLOOKUP(C42,登録ナンバー!$A$4:$M$606,11,0))</f>
        <v/>
      </c>
      <c r="H42" s="262" t="str">
        <f t="shared" ref="H42" si="30">IF(F42="男","0",IF(F42="女","20",IF(F42="","")))</f>
        <v/>
      </c>
      <c r="I42" s="245" t="s">
        <v>62</v>
      </c>
      <c r="J42" s="245"/>
      <c r="K42" s="246" t="str">
        <f>IF(C42="一般","一般",IF(C42="一般Jr","一般Jr",IF(C42="","",VLOOKUP(C42,登録ナンバー!$A$4:$H$806,4,0))))</f>
        <v/>
      </c>
      <c r="L42" s="247" t="str">
        <f>IF(K42="一般","0",IF(K42="一般Jr","0",IF(K42="","0","1000")))</f>
        <v>0</v>
      </c>
      <c r="M42" s="248" t="str">
        <f t="shared" ref="M42" si="31">IF(C42="一般","2000","0")</f>
        <v>0</v>
      </c>
      <c r="N42" s="249" t="str">
        <f>IF(OR(C42="Jr",C42="一般Jr"),"500","0")</f>
        <v>0</v>
      </c>
      <c r="O42" s="250">
        <f t="shared" ref="O42" si="32">L42+M42+N42</f>
        <v>0</v>
      </c>
      <c r="P42" s="32"/>
    </row>
    <row r="43" spans="2:16" s="4" customFormat="1" ht="17.45" customHeight="1">
      <c r="B43" s="260"/>
      <c r="C43" s="347"/>
      <c r="D43" s="241" t="s">
        <v>1242</v>
      </c>
      <c r="E43" s="344"/>
      <c r="F43" s="345"/>
      <c r="G43" s="345"/>
      <c r="H43" s="345"/>
      <c r="I43" s="345"/>
      <c r="J43" s="345"/>
      <c r="K43" s="237"/>
      <c r="L43" s="236" t="s">
        <v>1241</v>
      </c>
      <c r="M43" s="235"/>
      <c r="N43" s="235"/>
      <c r="O43" s="256"/>
      <c r="P43" s="32"/>
    </row>
    <row r="44" spans="2:16" s="4" customFormat="1" ht="17.45" customHeight="1">
      <c r="B44" s="260">
        <v>3</v>
      </c>
      <c r="C44" s="342"/>
      <c r="D44" s="348" t="str">
        <f>IF(C44="","",VLOOKUP(C44,登録ナンバー!$A$4:$M$906,7,0))</f>
        <v/>
      </c>
      <c r="E44" s="349"/>
      <c r="F44" s="233" t="str">
        <f>IF(C44="","",VLOOKUP(C44,登録ナンバー!$A$4:$M$606,9,0))</f>
        <v/>
      </c>
      <c r="G44" s="57" t="str">
        <f>IF(C44="","",VLOOKUP(C44,登録ナンバー!$A$4:$M$606,11,0))</f>
        <v/>
      </c>
      <c r="H44" s="322" t="str">
        <f t="shared" ref="H44" si="33">IF(F44="男","0",IF(F44="女","20",IF(F44="","")))</f>
        <v/>
      </c>
      <c r="I44" s="326" t="str">
        <f>IF(C44="","",(G42+G44+H42+H44))</f>
        <v/>
      </c>
      <c r="J44" s="325" t="str">
        <f>IF(C44="","",IF(I44&gt;=H35,"可","不可"))</f>
        <v/>
      </c>
      <c r="K44" s="234" t="str">
        <f>IF(C44="一般","一般",IF(C44="一般Jr","一般Jr",IF(C44="","",VLOOKUP(C44,登録ナンバー!$A$4:$H$806,4,0))))</f>
        <v/>
      </c>
      <c r="L44" s="58" t="str">
        <f>IF(K44="一般","0",IF(K44="一般Jr","0",IF(K44="","0","1000")))</f>
        <v>0</v>
      </c>
      <c r="M44" s="238" t="str">
        <f t="shared" ref="M44" si="34">IF(C44="一般","2000","0")</f>
        <v>0</v>
      </c>
      <c r="N44" s="239" t="str">
        <f>IF(OR(C44="Jr",C44="一般Jr"),"500","0")</f>
        <v>0</v>
      </c>
      <c r="O44" s="240">
        <f t="shared" ref="O44" si="35">L44+M44+N44</f>
        <v>0</v>
      </c>
      <c r="P44" s="32" t="s">
        <v>63</v>
      </c>
    </row>
    <row r="45" spans="2:16" s="4" customFormat="1" ht="17.45" customHeight="1" thickBot="1">
      <c r="B45" s="260"/>
      <c r="C45" s="343"/>
      <c r="D45" s="251" t="s">
        <v>1242</v>
      </c>
      <c r="E45" s="340"/>
      <c r="F45" s="341"/>
      <c r="G45" s="341"/>
      <c r="H45" s="341"/>
      <c r="I45" s="341"/>
      <c r="J45" s="341"/>
      <c r="K45" s="252"/>
      <c r="L45" s="253" t="s">
        <v>1241</v>
      </c>
      <c r="M45" s="254"/>
      <c r="N45" s="254"/>
      <c r="O45" s="255"/>
      <c r="P45" s="46">
        <f>SUM(O38:O40:O45)</f>
        <v>0</v>
      </c>
    </row>
    <row r="46" spans="2:16" ht="14.25" thickBot="1"/>
    <row r="47" spans="2:16" s="3" customFormat="1" ht="18" customHeight="1">
      <c r="C47" s="374" t="s">
        <v>43</v>
      </c>
      <c r="D47" s="375"/>
      <c r="E47" s="375"/>
      <c r="F47" s="375"/>
      <c r="G47" s="375"/>
      <c r="H47" s="375"/>
      <c r="I47" s="375"/>
      <c r="J47" s="375"/>
      <c r="K47" s="375"/>
      <c r="L47" s="378" t="s">
        <v>44</v>
      </c>
      <c r="M47" s="380" t="str">
        <f>IF(C52="一般","一般",IF(C52="一般Jr","一般Jr",IF(C52="","",VLOOKUP(C52,登録ナンバー!$A$4:$H$806,4,0))))</f>
        <v/>
      </c>
      <c r="N47" s="380"/>
      <c r="O47" s="380"/>
      <c r="P47" s="274" t="s">
        <v>45</v>
      </c>
    </row>
    <row r="48" spans="2:16" s="3" customFormat="1" ht="9" customHeight="1">
      <c r="C48" s="376"/>
      <c r="D48" s="377"/>
      <c r="E48" s="377"/>
      <c r="F48" s="377"/>
      <c r="G48" s="377"/>
      <c r="H48" s="377"/>
      <c r="I48" s="377"/>
      <c r="J48" s="377"/>
      <c r="K48" s="377"/>
      <c r="L48" s="379"/>
      <c r="M48" s="381"/>
      <c r="N48" s="381"/>
      <c r="O48" s="381"/>
      <c r="P48" s="359">
        <f>P59</f>
        <v>0</v>
      </c>
    </row>
    <row r="49" spans="2:16" s="3" customFormat="1" ht="14.25" customHeight="1">
      <c r="C49" s="360" t="s">
        <v>46</v>
      </c>
      <c r="D49" s="361"/>
      <c r="E49" s="361"/>
      <c r="F49" s="364"/>
      <c r="G49" s="364"/>
      <c r="H49" s="364">
        <v>100</v>
      </c>
      <c r="I49" s="366" t="s">
        <v>47</v>
      </c>
      <c r="J49" s="366"/>
      <c r="K49" s="367"/>
      <c r="L49" s="372" t="s">
        <v>48</v>
      </c>
      <c r="M49" s="372"/>
      <c r="N49" s="372"/>
      <c r="O49" s="373"/>
      <c r="P49" s="359"/>
    </row>
    <row r="50" spans="2:16" s="3" customFormat="1" ht="14.25" customHeight="1">
      <c r="C50" s="362"/>
      <c r="D50" s="363"/>
      <c r="E50" s="363"/>
      <c r="F50" s="365"/>
      <c r="G50" s="365"/>
      <c r="H50" s="365"/>
      <c r="I50" s="368"/>
      <c r="J50" s="368"/>
      <c r="K50" s="369"/>
      <c r="L50" s="370" t="s">
        <v>49</v>
      </c>
      <c r="M50" s="370"/>
      <c r="N50" s="370"/>
      <c r="O50" s="371"/>
      <c r="P50" s="359"/>
    </row>
    <row r="51" spans="2:16" s="1" customFormat="1" ht="19.5" thickBot="1">
      <c r="B51" s="56"/>
      <c r="C51" s="242" t="s">
        <v>50</v>
      </c>
      <c r="D51" s="355" t="s">
        <v>51</v>
      </c>
      <c r="E51" s="356"/>
      <c r="F51" s="31" t="s">
        <v>52</v>
      </c>
      <c r="G51" s="31" t="s">
        <v>53</v>
      </c>
      <c r="H51" s="30" t="s">
        <v>54</v>
      </c>
      <c r="I51" s="40" t="s">
        <v>55</v>
      </c>
      <c r="J51" s="40" t="s">
        <v>56</v>
      </c>
      <c r="K51" s="41" t="s">
        <v>57</v>
      </c>
      <c r="L51" s="42" t="s">
        <v>58</v>
      </c>
      <c r="M51" s="43" t="s">
        <v>59</v>
      </c>
      <c r="N51" s="44" t="s">
        <v>60</v>
      </c>
      <c r="O51" s="45" t="s">
        <v>61</v>
      </c>
      <c r="P51" s="32"/>
    </row>
    <row r="52" spans="2:16" s="4" customFormat="1" ht="17.45" customHeight="1">
      <c r="B52" s="260">
        <v>1</v>
      </c>
      <c r="C52" s="346"/>
      <c r="D52" s="350" t="str">
        <f>IF(C52="","",VLOOKUP(C52,登録ナンバー!$A$4:$M$906,7,0))</f>
        <v/>
      </c>
      <c r="E52" s="351"/>
      <c r="F52" s="243" t="str">
        <f>IF(C52="","",VLOOKUP(C52,登録ナンバー!$A$4:$M$606,9,0))</f>
        <v/>
      </c>
      <c r="G52" s="244" t="str">
        <f>IF(C52="","",VLOOKUP(C52,登録ナンバー!$A$4:$M$606,11,0))</f>
        <v/>
      </c>
      <c r="H52" s="262" t="str">
        <f t="shared" ref="H52" si="36">IF(F52="男","0",IF(F52="女","20",IF(F52="","")))</f>
        <v/>
      </c>
      <c r="I52" s="245" t="s">
        <v>62</v>
      </c>
      <c r="J52" s="245"/>
      <c r="K52" s="246" t="str">
        <f>IF(C52="一般","一般",IF(C52="一般Jr","一般Jr",IF(C52="","",VLOOKUP(C52,登録ナンバー!$A$4:$H$806,4,0))))</f>
        <v/>
      </c>
      <c r="L52" s="247" t="str">
        <f>IF(K52="一般","0",IF(K52="一般Jr","0",IF(K52="","0","1000")))</f>
        <v>0</v>
      </c>
      <c r="M52" s="248" t="str">
        <f t="shared" ref="M52" si="37">IF(C52="一般","2000","0")</f>
        <v>0</v>
      </c>
      <c r="N52" s="249" t="str">
        <f>IF(OR(C52="Jr",C52="一般Jr"),"500","0")</f>
        <v>0</v>
      </c>
      <c r="O52" s="250">
        <f t="shared" ref="O52" si="38">L52+M52+N52</f>
        <v>0</v>
      </c>
      <c r="P52" s="32"/>
    </row>
    <row r="53" spans="2:16" s="4" customFormat="1" ht="17.45" customHeight="1">
      <c r="B53" s="260"/>
      <c r="C53" s="347"/>
      <c r="D53" s="241" t="s">
        <v>1242</v>
      </c>
      <c r="E53" s="344"/>
      <c r="F53" s="345"/>
      <c r="G53" s="345"/>
      <c r="H53" s="345"/>
      <c r="I53" s="345"/>
      <c r="J53" s="345"/>
      <c r="K53" s="237"/>
      <c r="L53" s="236" t="s">
        <v>1241</v>
      </c>
      <c r="M53" s="235"/>
      <c r="N53" s="235"/>
      <c r="O53" s="256"/>
      <c r="P53" s="32"/>
    </row>
    <row r="54" spans="2:16" s="4" customFormat="1" ht="17.45" customHeight="1">
      <c r="B54" s="260">
        <v>3</v>
      </c>
      <c r="C54" s="342"/>
      <c r="D54" s="348" t="str">
        <f>IF(C54="","",VLOOKUP(C54,登録ナンバー!$A$4:$M$906,7,0))</f>
        <v/>
      </c>
      <c r="E54" s="349"/>
      <c r="F54" s="233" t="str">
        <f>IF(C54="","",VLOOKUP(C54,登録ナンバー!$A$4:$M$606,9,0))</f>
        <v/>
      </c>
      <c r="G54" s="57" t="str">
        <f>IF(C54="","",VLOOKUP(C54,登録ナンバー!$A$4:$M$606,11,0))</f>
        <v/>
      </c>
      <c r="H54" s="322" t="str">
        <f t="shared" ref="H54" si="39">IF(F54="男","0",IF(F54="女","20",IF(F54="","")))</f>
        <v/>
      </c>
      <c r="I54" s="326" t="str">
        <f>IF(C54="","",(G52+G54+H52+H54))</f>
        <v/>
      </c>
      <c r="J54" s="325" t="str">
        <f>IF(C54="","",IF(I54&gt;=H49,"可","不可"))</f>
        <v/>
      </c>
      <c r="K54" s="234" t="str">
        <f>IF(C54="一般","一般",IF(C54="一般Jr","一般Jr",IF(C54="","",VLOOKUP(C54,登録ナンバー!$A$4:$H$806,4,0))))</f>
        <v/>
      </c>
      <c r="L54" s="58" t="str">
        <f>IF(K54="一般","0",IF(K54="一般Jr","0",IF(K54="","0","1000")))</f>
        <v>0</v>
      </c>
      <c r="M54" s="238" t="str">
        <f t="shared" ref="M54" si="40">IF(C54="一般","2000","0")</f>
        <v>0</v>
      </c>
      <c r="N54" s="239" t="str">
        <f>IF(OR(C54="Jr",C54="一般Jr"),"500","0")</f>
        <v>0</v>
      </c>
      <c r="O54" s="240">
        <f t="shared" ref="O54" si="41">L54+M54+N54</f>
        <v>0</v>
      </c>
      <c r="P54" s="32" t="s">
        <v>63</v>
      </c>
    </row>
    <row r="55" spans="2:16" s="4" customFormat="1" ht="17.45" customHeight="1" thickBot="1">
      <c r="B55" s="358">
        <v>2</v>
      </c>
      <c r="C55" s="343"/>
      <c r="D55" s="251" t="s">
        <v>1242</v>
      </c>
      <c r="E55" s="340"/>
      <c r="F55" s="341"/>
      <c r="G55" s="341"/>
      <c r="H55" s="341"/>
      <c r="I55" s="341"/>
      <c r="J55" s="341"/>
      <c r="K55" s="252"/>
      <c r="L55" s="253" t="s">
        <v>1241</v>
      </c>
      <c r="M55" s="254"/>
      <c r="N55" s="254"/>
      <c r="O55" s="255"/>
      <c r="P55" s="46">
        <f>SUM(O48:O50:O55)</f>
        <v>0</v>
      </c>
    </row>
    <row r="56" spans="2:16" s="4" customFormat="1" ht="17.45" customHeight="1">
      <c r="B56" s="358"/>
      <c r="C56" s="346"/>
      <c r="D56" s="350" t="str">
        <f>IF(C56="","",VLOOKUP(C56,登録ナンバー!$A$4:$M$906,7,0))</f>
        <v/>
      </c>
      <c r="E56" s="351"/>
      <c r="F56" s="243" t="str">
        <f>IF(C56="","",VLOOKUP(C56,登録ナンバー!$A$4:$M$606,9,0))</f>
        <v/>
      </c>
      <c r="G56" s="244" t="str">
        <f>IF(C56="","",VLOOKUP(C56,登録ナンバー!$A$4:$M$606,11,0))</f>
        <v/>
      </c>
      <c r="H56" s="262" t="str">
        <f t="shared" ref="H56" si="42">IF(F56="男","0",IF(F56="女","20",IF(F56="","")))</f>
        <v/>
      </c>
      <c r="I56" s="245" t="s">
        <v>62</v>
      </c>
      <c r="J56" s="245"/>
      <c r="K56" s="246" t="str">
        <f>IF(C56="一般","一般",IF(C56="一般Jr","一般Jr",IF(C56="","",VLOOKUP(C56,登録ナンバー!$A$4:$H$806,4,0))))</f>
        <v/>
      </c>
      <c r="L56" s="247" t="str">
        <f>IF(K56="一般","0",IF(K56="一般Jr","0",IF(K56="","0","1000")))</f>
        <v>0</v>
      </c>
      <c r="M56" s="248" t="str">
        <f t="shared" ref="M56" si="43">IF(C56="一般","2000","0")</f>
        <v>0</v>
      </c>
      <c r="N56" s="249" t="str">
        <f>IF(OR(C56="Jr",C56="一般Jr"),"500","0")</f>
        <v>0</v>
      </c>
      <c r="O56" s="250">
        <f t="shared" ref="O56" si="44">L56+M56+N56</f>
        <v>0</v>
      </c>
      <c r="P56" s="32"/>
    </row>
    <row r="57" spans="2:16" s="4" customFormat="1" ht="17.45" customHeight="1">
      <c r="B57" s="260"/>
      <c r="C57" s="347"/>
      <c r="D57" s="241" t="s">
        <v>1242</v>
      </c>
      <c r="E57" s="344"/>
      <c r="F57" s="345"/>
      <c r="G57" s="345"/>
      <c r="H57" s="345"/>
      <c r="I57" s="345"/>
      <c r="J57" s="345"/>
      <c r="K57" s="237"/>
      <c r="L57" s="236" t="s">
        <v>1241</v>
      </c>
      <c r="M57" s="235"/>
      <c r="N57" s="235"/>
      <c r="O57" s="256"/>
      <c r="P57" s="32"/>
    </row>
    <row r="58" spans="2:16" s="4" customFormat="1" ht="17.45" customHeight="1">
      <c r="B58" s="260">
        <v>3</v>
      </c>
      <c r="C58" s="342"/>
      <c r="D58" s="348" t="str">
        <f>IF(C58="","",VLOOKUP(C58,登録ナンバー!$A$4:$M$906,7,0))</f>
        <v/>
      </c>
      <c r="E58" s="349"/>
      <c r="F58" s="233" t="str">
        <f>IF(C58="","",VLOOKUP(C58,登録ナンバー!$A$4:$M$606,9,0))</f>
        <v/>
      </c>
      <c r="G58" s="57" t="str">
        <f>IF(C58="","",VLOOKUP(C58,登録ナンバー!$A$4:$M$606,11,0))</f>
        <v/>
      </c>
      <c r="H58" s="322" t="str">
        <f t="shared" ref="H58" si="45">IF(F58="男","0",IF(F58="女","20",IF(F58="","")))</f>
        <v/>
      </c>
      <c r="I58" s="326" t="str">
        <f>IF(C58="","",(G56+G58+H56+H58))</f>
        <v/>
      </c>
      <c r="J58" s="325" t="str">
        <f>IF(C58="","",IF(I58&gt;=H49,"可","不可"))</f>
        <v/>
      </c>
      <c r="K58" s="234" t="str">
        <f>IF(C58="一般","一般",IF(C58="一般Jr","一般Jr",IF(C58="","",VLOOKUP(C58,登録ナンバー!$A$4:$H$806,4,0))))</f>
        <v/>
      </c>
      <c r="L58" s="58" t="str">
        <f>IF(K58="一般","0",IF(K58="一般Jr","0",IF(K58="","0","1000")))</f>
        <v>0</v>
      </c>
      <c r="M58" s="238" t="str">
        <f t="shared" ref="M58" si="46">IF(C58="一般","2000","0")</f>
        <v>0</v>
      </c>
      <c r="N58" s="239" t="str">
        <f>IF(OR(C58="Jr",C58="一般Jr"),"500","0")</f>
        <v>0</v>
      </c>
      <c r="O58" s="240">
        <f t="shared" ref="O58" si="47">L58+M58+N58</f>
        <v>0</v>
      </c>
      <c r="P58" s="32" t="s">
        <v>63</v>
      </c>
    </row>
    <row r="59" spans="2:16" s="4" customFormat="1" ht="17.45" customHeight="1" thickBot="1">
      <c r="B59" s="260"/>
      <c r="C59" s="343"/>
      <c r="D59" s="251" t="s">
        <v>1242</v>
      </c>
      <c r="E59" s="340"/>
      <c r="F59" s="341"/>
      <c r="G59" s="341"/>
      <c r="H59" s="341"/>
      <c r="I59" s="341"/>
      <c r="J59" s="341"/>
      <c r="K59" s="252"/>
      <c r="L59" s="253" t="s">
        <v>1241</v>
      </c>
      <c r="M59" s="254"/>
      <c r="N59" s="254"/>
      <c r="O59" s="255"/>
      <c r="P59" s="46">
        <f>SUM(O52:O54:O59)</f>
        <v>0</v>
      </c>
    </row>
  </sheetData>
  <mergeCells count="100">
    <mergeCell ref="B55:B56"/>
    <mergeCell ref="E55:J55"/>
    <mergeCell ref="C56:C57"/>
    <mergeCell ref="D56:E56"/>
    <mergeCell ref="E57:J57"/>
    <mergeCell ref="C58:C59"/>
    <mergeCell ref="D58:E58"/>
    <mergeCell ref="E59:J59"/>
    <mergeCell ref="D51:E51"/>
    <mergeCell ref="C52:C53"/>
    <mergeCell ref="D52:E52"/>
    <mergeCell ref="E53:J53"/>
    <mergeCell ref="C54:C55"/>
    <mergeCell ref="D54:E54"/>
    <mergeCell ref="C44:C45"/>
    <mergeCell ref="D44:E44"/>
    <mergeCell ref="E45:J45"/>
    <mergeCell ref="C47:K48"/>
    <mergeCell ref="L47:L48"/>
    <mergeCell ref="M47:O48"/>
    <mergeCell ref="P48:P50"/>
    <mergeCell ref="C49:E50"/>
    <mergeCell ref="F49:G50"/>
    <mergeCell ref="H49:H50"/>
    <mergeCell ref="I49:K50"/>
    <mergeCell ref="L49:O49"/>
    <mergeCell ref="L50:O50"/>
    <mergeCell ref="B41:B42"/>
    <mergeCell ref="E41:J41"/>
    <mergeCell ref="C42:C43"/>
    <mergeCell ref="D42:E42"/>
    <mergeCell ref="E43:J43"/>
    <mergeCell ref="D37:E37"/>
    <mergeCell ref="C38:C39"/>
    <mergeCell ref="D38:E38"/>
    <mergeCell ref="E39:J39"/>
    <mergeCell ref="C40:C41"/>
    <mergeCell ref="D40:E40"/>
    <mergeCell ref="C30:C31"/>
    <mergeCell ref="D30:E30"/>
    <mergeCell ref="E31:J31"/>
    <mergeCell ref="C33:K34"/>
    <mergeCell ref="L33:L34"/>
    <mergeCell ref="M33:O34"/>
    <mergeCell ref="P34:P36"/>
    <mergeCell ref="C35:E36"/>
    <mergeCell ref="F35:G36"/>
    <mergeCell ref="H35:H36"/>
    <mergeCell ref="I35:K36"/>
    <mergeCell ref="L35:O35"/>
    <mergeCell ref="L36:O36"/>
    <mergeCell ref="B27:B28"/>
    <mergeCell ref="E27:J27"/>
    <mergeCell ref="C28:C29"/>
    <mergeCell ref="D28:E28"/>
    <mergeCell ref="E29:J29"/>
    <mergeCell ref="D23:E23"/>
    <mergeCell ref="C24:C25"/>
    <mergeCell ref="D24:E24"/>
    <mergeCell ref="E25:J25"/>
    <mergeCell ref="C26:C27"/>
    <mergeCell ref="D26:E26"/>
    <mergeCell ref="C19:K20"/>
    <mergeCell ref="L19:L20"/>
    <mergeCell ref="M19:O20"/>
    <mergeCell ref="P20:P22"/>
    <mergeCell ref="C21:E22"/>
    <mergeCell ref="F21:G22"/>
    <mergeCell ref="H21:H22"/>
    <mergeCell ref="I21:K22"/>
    <mergeCell ref="L21:O21"/>
    <mergeCell ref="L22:O22"/>
    <mergeCell ref="B13:B14"/>
    <mergeCell ref="E13:J13"/>
    <mergeCell ref="E15:J15"/>
    <mergeCell ref="P6:P8"/>
    <mergeCell ref="C7:E8"/>
    <mergeCell ref="F7:G8"/>
    <mergeCell ref="H7:H8"/>
    <mergeCell ref="I7:K8"/>
    <mergeCell ref="L8:O8"/>
    <mergeCell ref="L7:O7"/>
    <mergeCell ref="C5:K6"/>
    <mergeCell ref="L5:L6"/>
    <mergeCell ref="M5:O6"/>
    <mergeCell ref="C1:O1"/>
    <mergeCell ref="C2:O2"/>
    <mergeCell ref="C3:O3"/>
    <mergeCell ref="D10:E10"/>
    <mergeCell ref="D9:E9"/>
    <mergeCell ref="C4:O4"/>
    <mergeCell ref="E17:J17"/>
    <mergeCell ref="C12:C13"/>
    <mergeCell ref="E11:J11"/>
    <mergeCell ref="C10:C11"/>
    <mergeCell ref="C14:C15"/>
    <mergeCell ref="C16:C17"/>
    <mergeCell ref="D12:E12"/>
    <mergeCell ref="D16:E16"/>
    <mergeCell ref="D14:E14"/>
  </mergeCells>
  <phoneticPr fontId="3"/>
  <pageMargins left="0" right="0" top="0" bottom="0" header="0.31496062992125984" footer="0.31496062992125984"/>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39"/>
  <sheetViews>
    <sheetView topLeftCell="A103" zoomScaleSheetLayoutView="100" workbookViewId="0">
      <selection activeCell="D143" sqref="D143"/>
    </sheetView>
  </sheetViews>
  <sheetFormatPr defaultRowHeight="13.5" customHeight="1"/>
  <cols>
    <col min="1" max="1" width="7.25" customWidth="1"/>
    <col min="2" max="2" width="7.375" customWidth="1"/>
    <col min="3" max="3" width="12" customWidth="1"/>
  </cols>
  <sheetData>
    <row r="1" spans="1:14" ht="24">
      <c r="A1" s="33"/>
      <c r="B1" s="11" t="s">
        <v>64</v>
      </c>
      <c r="C1" s="12"/>
      <c r="D1" s="12"/>
      <c r="E1" s="12"/>
      <c r="F1" s="13"/>
      <c r="G1" s="14"/>
      <c r="H1" s="33"/>
      <c r="I1" s="33"/>
      <c r="J1" s="33"/>
      <c r="K1" s="33"/>
      <c r="L1" s="33"/>
      <c r="M1" s="33"/>
      <c r="N1" s="33"/>
    </row>
    <row r="2" spans="1:14">
      <c r="A2" s="33"/>
      <c r="B2" s="34" t="s">
        <v>65</v>
      </c>
      <c r="C2" s="35" t="s">
        <v>66</v>
      </c>
      <c r="D2" s="500" t="s">
        <v>67</v>
      </c>
      <c r="E2" s="500"/>
      <c r="F2" s="500" t="s">
        <v>68</v>
      </c>
      <c r="G2" s="500"/>
      <c r="H2" s="500" t="s">
        <v>69</v>
      </c>
      <c r="I2" s="500"/>
      <c r="J2" s="500" t="s">
        <v>70</v>
      </c>
      <c r="K2" s="501"/>
      <c r="L2" s="33"/>
      <c r="M2" s="33"/>
      <c r="N2" s="33"/>
    </row>
    <row r="3" spans="1:14" ht="26.25" customHeight="1">
      <c r="A3" s="33"/>
      <c r="B3" s="424" t="s">
        <v>71</v>
      </c>
      <c r="C3" s="426">
        <v>38438</v>
      </c>
      <c r="D3" s="502" t="s">
        <v>72</v>
      </c>
      <c r="E3" s="502"/>
      <c r="F3" s="498" t="s">
        <v>73</v>
      </c>
      <c r="G3" s="498"/>
      <c r="H3" s="498" t="s">
        <v>74</v>
      </c>
      <c r="I3" s="498"/>
      <c r="J3" s="498" t="s">
        <v>75</v>
      </c>
      <c r="K3" s="499"/>
      <c r="L3" s="33"/>
      <c r="M3" s="33"/>
      <c r="N3" s="33"/>
    </row>
    <row r="4" spans="1:14" ht="26.25" customHeight="1">
      <c r="A4" s="33"/>
      <c r="B4" s="425"/>
      <c r="C4" s="427"/>
      <c r="D4" s="505" t="s">
        <v>76</v>
      </c>
      <c r="E4" s="505"/>
      <c r="F4" s="506" t="s">
        <v>77</v>
      </c>
      <c r="G4" s="506"/>
      <c r="H4" s="506" t="s">
        <v>78</v>
      </c>
      <c r="I4" s="506"/>
      <c r="J4" s="506" t="s">
        <v>79</v>
      </c>
      <c r="K4" s="507"/>
      <c r="L4" s="33"/>
      <c r="M4" s="33"/>
      <c r="N4" s="33"/>
    </row>
    <row r="5" spans="1:14" ht="26.25" customHeight="1">
      <c r="A5" s="33"/>
      <c r="B5" s="531"/>
      <c r="C5" s="530"/>
      <c r="D5" s="508" t="s">
        <v>80</v>
      </c>
      <c r="E5" s="508"/>
      <c r="F5" s="503" t="s">
        <v>81</v>
      </c>
      <c r="G5" s="503"/>
      <c r="H5" s="503" t="s">
        <v>82</v>
      </c>
      <c r="I5" s="503"/>
      <c r="J5" s="503" t="s">
        <v>83</v>
      </c>
      <c r="K5" s="504"/>
      <c r="L5" s="33"/>
      <c r="M5" s="33"/>
      <c r="N5" s="33"/>
    </row>
    <row r="6" spans="1:14" ht="26.25" customHeight="1">
      <c r="A6" s="33"/>
      <c r="B6" s="424" t="s">
        <v>84</v>
      </c>
      <c r="C6" s="426">
        <v>38803</v>
      </c>
      <c r="D6" s="502" t="s">
        <v>72</v>
      </c>
      <c r="E6" s="502"/>
      <c r="F6" s="498" t="s">
        <v>85</v>
      </c>
      <c r="G6" s="498"/>
      <c r="H6" s="498" t="s">
        <v>86</v>
      </c>
      <c r="I6" s="498"/>
      <c r="J6" s="498" t="s">
        <v>87</v>
      </c>
      <c r="K6" s="499"/>
      <c r="L6" s="33"/>
      <c r="M6" s="33"/>
      <c r="N6" s="33"/>
    </row>
    <row r="7" spans="1:14" ht="26.25" customHeight="1">
      <c r="A7" s="33"/>
      <c r="B7" s="425"/>
      <c r="C7" s="427"/>
      <c r="D7" s="505" t="s">
        <v>76</v>
      </c>
      <c r="E7" s="505"/>
      <c r="F7" s="506" t="s">
        <v>88</v>
      </c>
      <c r="G7" s="506"/>
      <c r="H7" s="506" t="s">
        <v>89</v>
      </c>
      <c r="I7" s="506"/>
      <c r="J7" s="506" t="s">
        <v>90</v>
      </c>
      <c r="K7" s="507"/>
      <c r="L7" s="33"/>
      <c r="M7" s="33"/>
      <c r="N7" s="33"/>
    </row>
    <row r="8" spans="1:14" ht="26.25" customHeight="1">
      <c r="A8" s="33"/>
      <c r="B8" s="425"/>
      <c r="C8" s="427"/>
      <c r="D8" s="505" t="s">
        <v>80</v>
      </c>
      <c r="E8" s="505"/>
      <c r="F8" s="506" t="s">
        <v>81</v>
      </c>
      <c r="G8" s="506"/>
      <c r="H8" s="506" t="s">
        <v>91</v>
      </c>
      <c r="I8" s="506"/>
      <c r="J8" s="506" t="s">
        <v>92</v>
      </c>
      <c r="K8" s="507"/>
      <c r="L8" s="33"/>
      <c r="M8" s="33"/>
      <c r="N8" s="33"/>
    </row>
    <row r="9" spans="1:14" ht="26.25" customHeight="1">
      <c r="A9" s="33"/>
      <c r="B9" s="531"/>
      <c r="C9" s="530"/>
      <c r="D9" s="509" t="s">
        <v>93</v>
      </c>
      <c r="E9" s="509"/>
      <c r="F9" s="510" t="s">
        <v>94</v>
      </c>
      <c r="G9" s="510"/>
      <c r="H9" s="510" t="s">
        <v>95</v>
      </c>
      <c r="I9" s="510"/>
      <c r="J9" s="511"/>
      <c r="K9" s="512"/>
      <c r="L9" s="33"/>
      <c r="M9" s="33"/>
      <c r="N9" s="33"/>
    </row>
    <row r="10" spans="1:14" ht="26.25" customHeight="1">
      <c r="A10" s="33"/>
      <c r="B10" s="424" t="s">
        <v>96</v>
      </c>
      <c r="C10" s="426">
        <v>39166</v>
      </c>
      <c r="D10" s="502" t="s">
        <v>72</v>
      </c>
      <c r="E10" s="502"/>
      <c r="F10" s="513" t="s">
        <v>97</v>
      </c>
      <c r="G10" s="513"/>
      <c r="H10" s="513" t="s">
        <v>98</v>
      </c>
      <c r="I10" s="513"/>
      <c r="J10" s="513" t="s">
        <v>99</v>
      </c>
      <c r="K10" s="514"/>
      <c r="L10" s="33"/>
      <c r="M10" s="33"/>
      <c r="N10" s="33"/>
    </row>
    <row r="11" spans="1:14" ht="26.25" customHeight="1">
      <c r="A11" s="33"/>
      <c r="B11" s="425"/>
      <c r="C11" s="427"/>
      <c r="D11" s="505" t="s">
        <v>76</v>
      </c>
      <c r="E11" s="505"/>
      <c r="F11" s="515" t="s">
        <v>100</v>
      </c>
      <c r="G11" s="515"/>
      <c r="H11" s="515" t="s">
        <v>101</v>
      </c>
      <c r="I11" s="515"/>
      <c r="J11" s="515" t="s">
        <v>102</v>
      </c>
      <c r="K11" s="516"/>
      <c r="L11" s="33"/>
      <c r="M11" s="33"/>
      <c r="N11" s="33"/>
    </row>
    <row r="12" spans="1:14" ht="26.25" customHeight="1">
      <c r="A12" s="33"/>
      <c r="B12" s="425"/>
      <c r="C12" s="427"/>
      <c r="D12" s="505" t="s">
        <v>80</v>
      </c>
      <c r="E12" s="505"/>
      <c r="F12" s="515"/>
      <c r="G12" s="515"/>
      <c r="H12" s="515"/>
      <c r="I12" s="515"/>
      <c r="J12" s="515"/>
      <c r="K12" s="516"/>
      <c r="L12" s="33"/>
      <c r="M12" s="33"/>
      <c r="N12" s="33"/>
    </row>
    <row r="13" spans="1:14" ht="26.25" customHeight="1">
      <c r="A13" s="33"/>
      <c r="B13" s="531"/>
      <c r="C13" s="530"/>
      <c r="D13" s="509" t="s">
        <v>93</v>
      </c>
      <c r="E13" s="509"/>
      <c r="F13" s="510" t="s">
        <v>103</v>
      </c>
      <c r="G13" s="510"/>
      <c r="H13" s="510" t="s">
        <v>104</v>
      </c>
      <c r="I13" s="510"/>
      <c r="J13" s="510" t="s">
        <v>105</v>
      </c>
      <c r="K13" s="517"/>
      <c r="L13" s="33"/>
      <c r="M13" s="33"/>
      <c r="N13" s="33"/>
    </row>
    <row r="14" spans="1:14" ht="26.25" customHeight="1">
      <c r="A14" s="33"/>
      <c r="B14" s="424" t="s">
        <v>106</v>
      </c>
      <c r="C14" s="426">
        <v>39516</v>
      </c>
      <c r="D14" s="502" t="s">
        <v>72</v>
      </c>
      <c r="E14" s="502"/>
      <c r="F14" s="513" t="s">
        <v>107</v>
      </c>
      <c r="G14" s="513"/>
      <c r="H14" s="513" t="s">
        <v>108</v>
      </c>
      <c r="I14" s="513"/>
      <c r="J14" s="513" t="s">
        <v>109</v>
      </c>
      <c r="K14" s="514"/>
      <c r="L14" s="33"/>
      <c r="M14" s="33"/>
      <c r="N14" s="33"/>
    </row>
    <row r="15" spans="1:14" ht="26.25" customHeight="1">
      <c r="A15" s="33"/>
      <c r="B15" s="425"/>
      <c r="C15" s="427"/>
      <c r="D15" s="505" t="s">
        <v>76</v>
      </c>
      <c r="E15" s="505"/>
      <c r="F15" s="515" t="s">
        <v>110</v>
      </c>
      <c r="G15" s="515"/>
      <c r="H15" s="515" t="s">
        <v>111</v>
      </c>
      <c r="I15" s="515"/>
      <c r="J15" s="515" t="s">
        <v>102</v>
      </c>
      <c r="K15" s="516"/>
      <c r="L15" s="33"/>
      <c r="M15" s="33"/>
      <c r="N15" s="33"/>
    </row>
    <row r="16" spans="1:14" ht="26.25" customHeight="1">
      <c r="A16" s="33"/>
      <c r="B16" s="425"/>
      <c r="C16" s="427"/>
      <c r="D16" s="508" t="s">
        <v>80</v>
      </c>
      <c r="E16" s="508"/>
      <c r="F16" s="515" t="s">
        <v>112</v>
      </c>
      <c r="G16" s="515"/>
      <c r="H16" s="515" t="s">
        <v>113</v>
      </c>
      <c r="I16" s="515"/>
      <c r="J16" s="515" t="s">
        <v>114</v>
      </c>
      <c r="K16" s="516"/>
      <c r="L16" s="33"/>
      <c r="M16" s="33"/>
      <c r="N16" s="33"/>
    </row>
    <row r="17" spans="1:14" ht="26.25" customHeight="1">
      <c r="A17" s="33"/>
      <c r="B17" s="531"/>
      <c r="C17" s="530"/>
      <c r="D17" s="508" t="s">
        <v>93</v>
      </c>
      <c r="E17" s="508"/>
      <c r="F17" s="510" t="s">
        <v>115</v>
      </c>
      <c r="G17" s="510"/>
      <c r="H17" s="510" t="s">
        <v>116</v>
      </c>
      <c r="I17" s="510"/>
      <c r="J17" s="510" t="s">
        <v>117</v>
      </c>
      <c r="K17" s="517"/>
      <c r="L17" s="33"/>
      <c r="M17" s="33"/>
      <c r="N17" s="33"/>
    </row>
    <row r="18" spans="1:14" ht="14.25" customHeight="1">
      <c r="A18" s="33"/>
      <c r="B18" s="424" t="s">
        <v>118</v>
      </c>
      <c r="C18" s="426">
        <v>39880</v>
      </c>
      <c r="D18" s="428" t="s">
        <v>72</v>
      </c>
      <c r="E18" s="429"/>
      <c r="F18" s="396" t="s">
        <v>119</v>
      </c>
      <c r="G18" s="397"/>
      <c r="H18" s="396" t="s">
        <v>120</v>
      </c>
      <c r="I18" s="397"/>
      <c r="J18" s="521" t="s">
        <v>121</v>
      </c>
      <c r="K18" s="446"/>
      <c r="L18" s="33"/>
      <c r="M18" s="33"/>
      <c r="N18" s="33"/>
    </row>
    <row r="19" spans="1:14" ht="14.25" customHeight="1">
      <c r="A19" s="33"/>
      <c r="B19" s="425"/>
      <c r="C19" s="427"/>
      <c r="D19" s="430"/>
      <c r="E19" s="431"/>
      <c r="F19" s="452" t="s">
        <v>122</v>
      </c>
      <c r="G19" s="518"/>
      <c r="H19" s="452" t="s">
        <v>123</v>
      </c>
      <c r="I19" s="518"/>
      <c r="J19" s="452" t="s">
        <v>124</v>
      </c>
      <c r="K19" s="457"/>
      <c r="L19" s="33"/>
      <c r="M19" s="33"/>
      <c r="N19" s="33"/>
    </row>
    <row r="20" spans="1:14" ht="14.25" customHeight="1">
      <c r="A20" s="33"/>
      <c r="B20" s="425"/>
      <c r="C20" s="427"/>
      <c r="D20" s="392" t="s">
        <v>76</v>
      </c>
      <c r="E20" s="393"/>
      <c r="F20" s="398" t="s">
        <v>125</v>
      </c>
      <c r="G20" s="399"/>
      <c r="H20" s="519" t="s">
        <v>126</v>
      </c>
      <c r="I20" s="399"/>
      <c r="J20" s="520" t="s">
        <v>127</v>
      </c>
      <c r="K20" s="400"/>
      <c r="L20" s="33"/>
      <c r="M20" s="33"/>
      <c r="N20" s="33"/>
    </row>
    <row r="21" spans="1:14" ht="14.25" customHeight="1">
      <c r="A21" s="33"/>
      <c r="B21" s="425"/>
      <c r="C21" s="427"/>
      <c r="D21" s="430"/>
      <c r="E21" s="431"/>
      <c r="F21" s="452" t="s">
        <v>128</v>
      </c>
      <c r="G21" s="518"/>
      <c r="H21" s="452" t="s">
        <v>129</v>
      </c>
      <c r="I21" s="518"/>
      <c r="J21" s="452" t="s">
        <v>130</v>
      </c>
      <c r="K21" s="457"/>
      <c r="L21" s="33"/>
      <c r="M21" s="33"/>
      <c r="N21" s="33"/>
    </row>
    <row r="22" spans="1:14" ht="14.25" customHeight="1">
      <c r="A22" s="33"/>
      <c r="B22" s="425"/>
      <c r="C22" s="427"/>
      <c r="D22" s="392" t="s">
        <v>80</v>
      </c>
      <c r="E22" s="393"/>
      <c r="F22" s="398" t="s">
        <v>131</v>
      </c>
      <c r="G22" s="399"/>
      <c r="H22" s="519" t="s">
        <v>132</v>
      </c>
      <c r="I22" s="399"/>
      <c r="J22" s="520" t="s">
        <v>133</v>
      </c>
      <c r="K22" s="400"/>
      <c r="L22" s="33"/>
      <c r="M22" s="33"/>
      <c r="N22" s="33"/>
    </row>
    <row r="23" spans="1:14" ht="14.25" customHeight="1">
      <c r="A23" s="33"/>
      <c r="B23" s="425"/>
      <c r="C23" s="427"/>
      <c r="D23" s="430"/>
      <c r="E23" s="431"/>
      <c r="F23" s="452" t="s">
        <v>134</v>
      </c>
      <c r="G23" s="518"/>
      <c r="H23" s="452" t="s">
        <v>135</v>
      </c>
      <c r="I23" s="518"/>
      <c r="J23" s="452" t="s">
        <v>135</v>
      </c>
      <c r="K23" s="457"/>
      <c r="L23" s="33"/>
      <c r="M23" s="33"/>
      <c r="N23" s="33"/>
    </row>
    <row r="24" spans="1:14" ht="14.25" customHeight="1">
      <c r="A24" s="33"/>
      <c r="B24" s="425"/>
      <c r="C24" s="427"/>
      <c r="D24" s="392" t="s">
        <v>93</v>
      </c>
      <c r="E24" s="393"/>
      <c r="F24" s="522"/>
      <c r="G24" s="523"/>
      <c r="H24" s="524"/>
      <c r="I24" s="523"/>
      <c r="J24" s="525"/>
      <c r="K24" s="526"/>
      <c r="L24" s="33"/>
      <c r="M24" s="33"/>
      <c r="N24" s="33"/>
    </row>
    <row r="25" spans="1:14" ht="14.25" customHeight="1">
      <c r="A25" s="33"/>
      <c r="B25" s="531"/>
      <c r="C25" s="530"/>
      <c r="D25" s="394"/>
      <c r="E25" s="395"/>
      <c r="F25" s="454"/>
      <c r="G25" s="455"/>
      <c r="H25" s="454"/>
      <c r="I25" s="455"/>
      <c r="J25" s="454"/>
      <c r="K25" s="456"/>
      <c r="L25" s="33"/>
      <c r="M25" s="33"/>
      <c r="N25" s="33"/>
    </row>
    <row r="26" spans="1:14" ht="14.25" customHeight="1">
      <c r="A26" s="33"/>
      <c r="B26" s="424" t="s">
        <v>136</v>
      </c>
      <c r="C26" s="426">
        <v>40265</v>
      </c>
      <c r="D26" s="428" t="s">
        <v>72</v>
      </c>
      <c r="E26" s="429"/>
      <c r="F26" s="396" t="s">
        <v>119</v>
      </c>
      <c r="G26" s="397"/>
      <c r="H26" s="396" t="s">
        <v>137</v>
      </c>
      <c r="I26" s="397"/>
      <c r="J26" s="521" t="s">
        <v>138</v>
      </c>
      <c r="K26" s="446"/>
      <c r="L26" s="33"/>
      <c r="M26" s="33"/>
      <c r="N26" s="33"/>
    </row>
    <row r="27" spans="1:14" ht="14.25" customHeight="1">
      <c r="A27" s="33"/>
      <c r="B27" s="425"/>
      <c r="C27" s="427"/>
      <c r="D27" s="430"/>
      <c r="E27" s="431"/>
      <c r="F27" s="452" t="s">
        <v>122</v>
      </c>
      <c r="G27" s="518"/>
      <c r="H27" s="452" t="s">
        <v>139</v>
      </c>
      <c r="I27" s="518"/>
      <c r="J27" s="452" t="s">
        <v>140</v>
      </c>
      <c r="K27" s="457"/>
      <c r="L27" s="33"/>
      <c r="M27" s="33"/>
      <c r="N27" s="33"/>
    </row>
    <row r="28" spans="1:14" ht="14.25" customHeight="1">
      <c r="A28" s="33"/>
      <c r="B28" s="425"/>
      <c r="C28" s="427"/>
      <c r="D28" s="392" t="s">
        <v>76</v>
      </c>
      <c r="E28" s="393"/>
      <c r="F28" s="398" t="s">
        <v>125</v>
      </c>
      <c r="G28" s="399"/>
      <c r="H28" s="519" t="s">
        <v>141</v>
      </c>
      <c r="I28" s="399"/>
      <c r="J28" s="520" t="s">
        <v>142</v>
      </c>
      <c r="K28" s="400"/>
      <c r="L28" s="33"/>
      <c r="M28" s="33"/>
      <c r="N28" s="33"/>
    </row>
    <row r="29" spans="1:14" ht="14.25" customHeight="1">
      <c r="A29" s="33"/>
      <c r="B29" s="425"/>
      <c r="C29" s="427"/>
      <c r="D29" s="430"/>
      <c r="E29" s="431"/>
      <c r="F29" s="452" t="s">
        <v>128</v>
      </c>
      <c r="G29" s="518"/>
      <c r="H29" s="452" t="s">
        <v>143</v>
      </c>
      <c r="I29" s="518"/>
      <c r="J29" s="452" t="s">
        <v>144</v>
      </c>
      <c r="K29" s="457"/>
      <c r="L29" s="33"/>
      <c r="M29" s="33"/>
      <c r="N29" s="33"/>
    </row>
    <row r="30" spans="1:14" ht="14.25" customHeight="1">
      <c r="A30" s="33"/>
      <c r="B30" s="425"/>
      <c r="C30" s="427"/>
      <c r="D30" s="392" t="s">
        <v>80</v>
      </c>
      <c r="E30" s="393"/>
      <c r="F30" s="398" t="s">
        <v>145</v>
      </c>
      <c r="G30" s="399"/>
      <c r="H30" s="519" t="s">
        <v>146</v>
      </c>
      <c r="I30" s="399"/>
      <c r="J30" s="520" t="s">
        <v>147</v>
      </c>
      <c r="K30" s="400"/>
      <c r="L30" s="33"/>
      <c r="M30" s="33"/>
      <c r="N30" s="33"/>
    </row>
    <row r="31" spans="1:14" ht="14.25" customHeight="1">
      <c r="A31" s="33"/>
      <c r="B31" s="425"/>
      <c r="C31" s="427"/>
      <c r="D31" s="430"/>
      <c r="E31" s="431"/>
      <c r="F31" s="452" t="s">
        <v>144</v>
      </c>
      <c r="G31" s="518"/>
      <c r="H31" s="452" t="s">
        <v>148</v>
      </c>
      <c r="I31" s="518"/>
      <c r="J31" s="452" t="s">
        <v>149</v>
      </c>
      <c r="K31" s="457"/>
      <c r="L31" s="33"/>
      <c r="M31" s="33"/>
      <c r="N31" s="33"/>
    </row>
    <row r="32" spans="1:14" ht="14.25" customHeight="1">
      <c r="A32" s="33"/>
      <c r="B32" s="425"/>
      <c r="C32" s="427"/>
      <c r="D32" s="392" t="s">
        <v>93</v>
      </c>
      <c r="E32" s="393"/>
      <c r="F32" s="398" t="s">
        <v>150</v>
      </c>
      <c r="G32" s="399"/>
      <c r="H32" s="519" t="s">
        <v>151</v>
      </c>
      <c r="I32" s="399"/>
      <c r="J32" s="520" t="s">
        <v>152</v>
      </c>
      <c r="K32" s="400"/>
      <c r="L32" s="33"/>
      <c r="M32" s="33"/>
      <c r="N32" s="33"/>
    </row>
    <row r="33" spans="1:14" ht="14.25" customHeight="1">
      <c r="A33" s="33"/>
      <c r="B33" s="531"/>
      <c r="C33" s="530"/>
      <c r="D33" s="394"/>
      <c r="E33" s="395"/>
      <c r="F33" s="454" t="s">
        <v>153</v>
      </c>
      <c r="G33" s="455"/>
      <c r="H33" s="454" t="s">
        <v>135</v>
      </c>
      <c r="I33" s="455"/>
      <c r="J33" s="454" t="s">
        <v>135</v>
      </c>
      <c r="K33" s="456"/>
      <c r="L33" s="33"/>
      <c r="M33" s="33"/>
      <c r="N33" s="33"/>
    </row>
    <row r="34" spans="1:14" ht="14.25" customHeight="1">
      <c r="A34" s="33"/>
      <c r="B34" s="424" t="s">
        <v>154</v>
      </c>
      <c r="C34" s="426">
        <v>40629</v>
      </c>
      <c r="D34" s="428" t="s">
        <v>72</v>
      </c>
      <c r="E34" s="429"/>
      <c r="F34" s="396" t="s">
        <v>137</v>
      </c>
      <c r="G34" s="397"/>
      <c r="H34" s="396" t="s">
        <v>155</v>
      </c>
      <c r="I34" s="397"/>
      <c r="J34" s="521" t="s">
        <v>156</v>
      </c>
      <c r="K34" s="446"/>
      <c r="L34" s="33"/>
      <c r="M34" s="33"/>
      <c r="N34" s="33"/>
    </row>
    <row r="35" spans="1:14" ht="14.25" customHeight="1">
      <c r="A35" s="33"/>
      <c r="B35" s="425"/>
      <c r="C35" s="427"/>
      <c r="D35" s="430"/>
      <c r="E35" s="431"/>
      <c r="F35" s="452" t="s">
        <v>157</v>
      </c>
      <c r="G35" s="518"/>
      <c r="H35" s="527" t="s">
        <v>158</v>
      </c>
      <c r="I35" s="518"/>
      <c r="J35" s="452" t="s">
        <v>159</v>
      </c>
      <c r="K35" s="457"/>
      <c r="L35" s="33"/>
      <c r="M35" s="33"/>
      <c r="N35" s="33"/>
    </row>
    <row r="36" spans="1:14" ht="14.25" customHeight="1">
      <c r="A36" s="33"/>
      <c r="B36" s="425"/>
      <c r="C36" s="427"/>
      <c r="D36" s="392" t="s">
        <v>76</v>
      </c>
      <c r="E36" s="393"/>
      <c r="F36" s="398" t="s">
        <v>160</v>
      </c>
      <c r="G36" s="399"/>
      <c r="H36" s="519" t="s">
        <v>161</v>
      </c>
      <c r="I36" s="399"/>
      <c r="J36" s="398" t="s">
        <v>125</v>
      </c>
      <c r="K36" s="400"/>
      <c r="L36" s="33"/>
      <c r="M36" s="33"/>
      <c r="N36" s="33"/>
    </row>
    <row r="37" spans="1:14" ht="14.25" customHeight="1">
      <c r="A37" s="33"/>
      <c r="B37" s="425"/>
      <c r="C37" s="427"/>
      <c r="D37" s="430"/>
      <c r="E37" s="431"/>
      <c r="F37" s="452" t="s">
        <v>128</v>
      </c>
      <c r="G37" s="518"/>
      <c r="H37" s="452" t="s">
        <v>143</v>
      </c>
      <c r="I37" s="518"/>
      <c r="J37" s="452" t="s">
        <v>128</v>
      </c>
      <c r="K37" s="457"/>
      <c r="L37" s="33"/>
      <c r="M37" s="33"/>
      <c r="N37" s="33"/>
    </row>
    <row r="38" spans="1:14" ht="14.25" customHeight="1">
      <c r="A38" s="33"/>
      <c r="B38" s="425"/>
      <c r="C38" s="427"/>
      <c r="D38" s="392" t="s">
        <v>80</v>
      </c>
      <c r="E38" s="393"/>
      <c r="F38" s="398" t="s">
        <v>162</v>
      </c>
      <c r="G38" s="399"/>
      <c r="H38" s="519" t="s">
        <v>163</v>
      </c>
      <c r="I38" s="399"/>
      <c r="J38" s="398" t="s">
        <v>164</v>
      </c>
      <c r="K38" s="400"/>
      <c r="L38" s="33"/>
      <c r="M38" s="33"/>
      <c r="N38" s="33"/>
    </row>
    <row r="39" spans="1:14" ht="14.25" customHeight="1">
      <c r="A39" s="33"/>
      <c r="B39" s="425"/>
      <c r="C39" s="427"/>
      <c r="D39" s="430"/>
      <c r="E39" s="431"/>
      <c r="F39" s="452" t="s">
        <v>128</v>
      </c>
      <c r="G39" s="518"/>
      <c r="H39" s="452" t="s">
        <v>165</v>
      </c>
      <c r="I39" s="518"/>
      <c r="J39" s="452" t="s">
        <v>166</v>
      </c>
      <c r="K39" s="457"/>
      <c r="L39" s="33"/>
      <c r="M39" s="33"/>
      <c r="N39" s="33"/>
    </row>
    <row r="40" spans="1:14" ht="14.25" customHeight="1">
      <c r="A40" s="33"/>
      <c r="B40" s="425"/>
      <c r="C40" s="427"/>
      <c r="D40" s="392" t="s">
        <v>93</v>
      </c>
      <c r="E40" s="393"/>
      <c r="F40" s="398" t="s">
        <v>167</v>
      </c>
      <c r="G40" s="399"/>
      <c r="H40" s="519" t="s">
        <v>168</v>
      </c>
      <c r="I40" s="399"/>
      <c r="J40" s="520" t="s">
        <v>169</v>
      </c>
      <c r="K40" s="400"/>
      <c r="L40" s="33"/>
      <c r="M40" s="33"/>
      <c r="N40" s="33"/>
    </row>
    <row r="41" spans="1:14" ht="14.25" customHeight="1" thickBot="1">
      <c r="A41" s="33"/>
      <c r="B41" s="531"/>
      <c r="C41" s="530"/>
      <c r="D41" s="394"/>
      <c r="E41" s="395"/>
      <c r="F41" s="454" t="s">
        <v>149</v>
      </c>
      <c r="G41" s="455"/>
      <c r="H41" s="528" t="s">
        <v>158</v>
      </c>
      <c r="I41" s="455"/>
      <c r="J41" s="454" t="s">
        <v>149</v>
      </c>
      <c r="K41" s="456"/>
      <c r="L41" s="33"/>
      <c r="M41" s="33"/>
      <c r="N41" s="33"/>
    </row>
    <row r="42" spans="1:14" ht="13.5" customHeight="1">
      <c r="A42" s="33"/>
      <c r="B42" s="424" t="s">
        <v>170</v>
      </c>
      <c r="C42" s="426">
        <v>40993</v>
      </c>
      <c r="D42" s="428" t="s">
        <v>72</v>
      </c>
      <c r="E42" s="429"/>
      <c r="F42" s="432" t="s">
        <v>171</v>
      </c>
      <c r="G42" s="433"/>
      <c r="H42" s="432" t="s">
        <v>137</v>
      </c>
      <c r="I42" s="433"/>
      <c r="J42" s="432" t="s">
        <v>172</v>
      </c>
      <c r="K42" s="447"/>
      <c r="L42" s="33"/>
      <c r="M42" s="33"/>
      <c r="N42" s="33"/>
    </row>
    <row r="43" spans="1:14" ht="13.5" customHeight="1">
      <c r="A43" s="33"/>
      <c r="B43" s="425"/>
      <c r="C43" s="427"/>
      <c r="D43" s="430"/>
      <c r="E43" s="431"/>
      <c r="F43" s="452" t="s">
        <v>173</v>
      </c>
      <c r="G43" s="518"/>
      <c r="H43" s="452" t="s">
        <v>157</v>
      </c>
      <c r="I43" s="518"/>
      <c r="J43" s="452" t="s">
        <v>144</v>
      </c>
      <c r="K43" s="457"/>
      <c r="L43" s="33"/>
      <c r="M43" s="33"/>
      <c r="N43" s="33"/>
    </row>
    <row r="44" spans="1:14" ht="13.5" customHeight="1">
      <c r="A44" s="33"/>
      <c r="B44" s="425"/>
      <c r="C44" s="427"/>
      <c r="D44" s="392" t="s">
        <v>76</v>
      </c>
      <c r="E44" s="393"/>
      <c r="F44" s="398" t="s">
        <v>174</v>
      </c>
      <c r="G44" s="399"/>
      <c r="H44" s="398" t="s">
        <v>175</v>
      </c>
      <c r="I44" s="399"/>
      <c r="J44" s="398" t="s">
        <v>161</v>
      </c>
      <c r="K44" s="400"/>
      <c r="L44" s="33"/>
      <c r="M44" s="33"/>
      <c r="N44" s="33"/>
    </row>
    <row r="45" spans="1:14" ht="13.5" customHeight="1">
      <c r="A45" s="33"/>
      <c r="B45" s="425"/>
      <c r="C45" s="427"/>
      <c r="D45" s="430"/>
      <c r="E45" s="431"/>
      <c r="F45" s="452" t="s">
        <v>128</v>
      </c>
      <c r="G45" s="518"/>
      <c r="H45" s="452" t="s">
        <v>128</v>
      </c>
      <c r="I45" s="518"/>
      <c r="J45" s="452" t="s">
        <v>144</v>
      </c>
      <c r="K45" s="457"/>
      <c r="L45" s="33"/>
      <c r="M45" s="33"/>
      <c r="N45" s="33"/>
    </row>
    <row r="46" spans="1:14" ht="13.5" customHeight="1">
      <c r="A46" s="33"/>
      <c r="B46" s="425"/>
      <c r="C46" s="427"/>
      <c r="D46" s="392" t="s">
        <v>80</v>
      </c>
      <c r="E46" s="393"/>
      <c r="F46" s="398" t="s">
        <v>176</v>
      </c>
      <c r="G46" s="399"/>
      <c r="H46" s="398" t="s">
        <v>177</v>
      </c>
      <c r="I46" s="399"/>
      <c r="J46" s="398" t="s">
        <v>178</v>
      </c>
      <c r="K46" s="400"/>
      <c r="L46" s="33"/>
      <c r="M46" s="33"/>
      <c r="N46" s="33"/>
    </row>
    <row r="47" spans="1:14" ht="13.5" customHeight="1">
      <c r="A47" s="33"/>
      <c r="B47" s="425"/>
      <c r="C47" s="427"/>
      <c r="D47" s="430"/>
      <c r="E47" s="431"/>
      <c r="F47" s="452" t="s">
        <v>128</v>
      </c>
      <c r="G47" s="518"/>
      <c r="H47" s="452" t="s">
        <v>128</v>
      </c>
      <c r="I47" s="518"/>
      <c r="J47" s="452" t="s">
        <v>179</v>
      </c>
      <c r="K47" s="457"/>
      <c r="L47" s="33"/>
      <c r="M47" s="33"/>
      <c r="N47" s="33"/>
    </row>
    <row r="48" spans="1:14" ht="13.5" customHeight="1">
      <c r="A48" s="33"/>
      <c r="B48" s="425"/>
      <c r="C48" s="427"/>
      <c r="D48" s="392" t="s">
        <v>93</v>
      </c>
      <c r="E48" s="393"/>
      <c r="F48" s="398" t="s">
        <v>168</v>
      </c>
      <c r="G48" s="399"/>
      <c r="H48" s="398" t="s">
        <v>167</v>
      </c>
      <c r="I48" s="399"/>
      <c r="J48" s="398" t="s">
        <v>132</v>
      </c>
      <c r="K48" s="400"/>
      <c r="L48" s="33"/>
      <c r="M48" s="33"/>
      <c r="N48" s="33"/>
    </row>
    <row r="49" spans="1:14" ht="13.5" customHeight="1" thickBot="1">
      <c r="A49" s="33"/>
      <c r="B49" s="531"/>
      <c r="C49" s="530"/>
      <c r="D49" s="394"/>
      <c r="E49" s="395"/>
      <c r="F49" s="528" t="s">
        <v>158</v>
      </c>
      <c r="G49" s="529"/>
      <c r="H49" s="454" t="s">
        <v>149</v>
      </c>
      <c r="I49" s="455"/>
      <c r="J49" s="454" t="s">
        <v>153</v>
      </c>
      <c r="K49" s="456"/>
      <c r="L49" s="33"/>
      <c r="M49" s="33"/>
      <c r="N49" s="33"/>
    </row>
    <row r="50" spans="1:14" ht="13.5" customHeight="1">
      <c r="A50" s="33"/>
      <c r="B50" s="424" t="s">
        <v>180</v>
      </c>
      <c r="C50" s="426">
        <v>41350</v>
      </c>
      <c r="D50" s="428" t="s">
        <v>72</v>
      </c>
      <c r="E50" s="429"/>
      <c r="F50" s="432" t="s">
        <v>181</v>
      </c>
      <c r="G50" s="433"/>
      <c r="H50" s="432" t="s">
        <v>182</v>
      </c>
      <c r="I50" s="433"/>
      <c r="J50" s="432" t="s">
        <v>183</v>
      </c>
      <c r="K50" s="447"/>
      <c r="L50" s="33"/>
      <c r="M50" s="33"/>
      <c r="N50" s="33"/>
    </row>
    <row r="51" spans="1:14" ht="13.5" customHeight="1">
      <c r="A51" s="33"/>
      <c r="B51" s="425"/>
      <c r="C51" s="427"/>
      <c r="D51" s="430"/>
      <c r="E51" s="431"/>
      <c r="F51" s="452" t="s">
        <v>184</v>
      </c>
      <c r="G51" s="518"/>
      <c r="H51" s="452" t="s">
        <v>185</v>
      </c>
      <c r="I51" s="518"/>
      <c r="J51" s="452" t="s">
        <v>186</v>
      </c>
      <c r="K51" s="457"/>
      <c r="L51" s="33"/>
      <c r="M51" s="33"/>
      <c r="N51" s="33"/>
    </row>
    <row r="52" spans="1:14" ht="13.5" customHeight="1">
      <c r="A52" s="33"/>
      <c r="B52" s="425"/>
      <c r="C52" s="427"/>
      <c r="D52" s="392" t="s">
        <v>76</v>
      </c>
      <c r="E52" s="393"/>
      <c r="F52" s="398" t="s">
        <v>187</v>
      </c>
      <c r="G52" s="399"/>
      <c r="H52" s="398" t="s">
        <v>188</v>
      </c>
      <c r="I52" s="399"/>
      <c r="J52" s="398" t="s">
        <v>189</v>
      </c>
      <c r="K52" s="400"/>
      <c r="L52" s="33"/>
      <c r="M52" s="33"/>
      <c r="N52" s="33"/>
    </row>
    <row r="53" spans="1:14" ht="13.5" customHeight="1">
      <c r="A53" s="33"/>
      <c r="B53" s="425"/>
      <c r="C53" s="427"/>
      <c r="D53" s="430"/>
      <c r="E53" s="431"/>
      <c r="F53" s="452" t="s">
        <v>190</v>
      </c>
      <c r="G53" s="518"/>
      <c r="H53" s="452" t="s">
        <v>191</v>
      </c>
      <c r="I53" s="518"/>
      <c r="J53" s="452" t="s">
        <v>192</v>
      </c>
      <c r="K53" s="457"/>
      <c r="L53" s="33"/>
      <c r="M53" s="33"/>
      <c r="N53" s="33"/>
    </row>
    <row r="54" spans="1:14" ht="13.5" customHeight="1">
      <c r="A54" s="33"/>
      <c r="B54" s="425"/>
      <c r="C54" s="427"/>
      <c r="D54" s="392" t="s">
        <v>80</v>
      </c>
      <c r="E54" s="393"/>
      <c r="F54" s="435" t="s">
        <v>193</v>
      </c>
      <c r="G54" s="436"/>
      <c r="H54" s="398" t="s">
        <v>194</v>
      </c>
      <c r="I54" s="399"/>
      <c r="J54" s="398" t="s">
        <v>195</v>
      </c>
      <c r="K54" s="400"/>
      <c r="L54" s="33"/>
      <c r="M54" s="33"/>
      <c r="N54" s="33"/>
    </row>
    <row r="55" spans="1:14" ht="13.5" customHeight="1">
      <c r="A55" s="33"/>
      <c r="B55" s="425"/>
      <c r="C55" s="427"/>
      <c r="D55" s="430"/>
      <c r="E55" s="431"/>
      <c r="F55" s="437"/>
      <c r="G55" s="438"/>
      <c r="H55" s="452" t="s">
        <v>196</v>
      </c>
      <c r="I55" s="518"/>
      <c r="J55" s="452" t="s">
        <v>197</v>
      </c>
      <c r="K55" s="457"/>
      <c r="L55" s="33"/>
      <c r="M55" s="33"/>
      <c r="N55" s="33"/>
    </row>
    <row r="56" spans="1:14" ht="13.5" customHeight="1">
      <c r="A56" s="33"/>
      <c r="B56" s="425"/>
      <c r="C56" s="427"/>
      <c r="D56" s="392" t="s">
        <v>93</v>
      </c>
      <c r="E56" s="393"/>
      <c r="F56" s="398" t="s">
        <v>198</v>
      </c>
      <c r="G56" s="399"/>
      <c r="H56" s="398" t="s">
        <v>199</v>
      </c>
      <c r="I56" s="399"/>
      <c r="J56" s="398" t="s">
        <v>200</v>
      </c>
      <c r="K56" s="400"/>
      <c r="L56" s="33"/>
      <c r="M56" s="33"/>
      <c r="N56" s="33"/>
    </row>
    <row r="57" spans="1:14" ht="13.5" customHeight="1" thickBot="1">
      <c r="A57" s="33"/>
      <c r="B57" s="531"/>
      <c r="C57" s="530"/>
      <c r="D57" s="394"/>
      <c r="E57" s="395"/>
      <c r="F57" s="528" t="s">
        <v>201</v>
      </c>
      <c r="G57" s="529"/>
      <c r="H57" s="454" t="s">
        <v>202</v>
      </c>
      <c r="I57" s="455"/>
      <c r="J57" s="454" t="s">
        <v>202</v>
      </c>
      <c r="K57" s="456"/>
      <c r="L57" s="33"/>
      <c r="M57" s="33"/>
      <c r="N57" s="33"/>
    </row>
    <row r="58" spans="1:14" ht="13.5" customHeight="1">
      <c r="A58" s="33"/>
      <c r="B58" s="424" t="s">
        <v>203</v>
      </c>
      <c r="C58" s="426">
        <v>41724</v>
      </c>
      <c r="D58" s="428" t="s">
        <v>72</v>
      </c>
      <c r="E58" s="429"/>
      <c r="F58" s="432" t="s">
        <v>204</v>
      </c>
      <c r="G58" s="433"/>
      <c r="H58" s="432" t="s">
        <v>205</v>
      </c>
      <c r="I58" s="433"/>
      <c r="J58" s="432" t="s">
        <v>206</v>
      </c>
      <c r="K58" s="447"/>
      <c r="L58" s="33"/>
      <c r="M58" s="33"/>
      <c r="N58" s="33"/>
    </row>
    <row r="59" spans="1:14" ht="13.5" customHeight="1">
      <c r="A59" s="33"/>
      <c r="B59" s="425"/>
      <c r="C59" s="427"/>
      <c r="D59" s="430"/>
      <c r="E59" s="431"/>
      <c r="F59" s="452" t="s">
        <v>207</v>
      </c>
      <c r="G59" s="518"/>
      <c r="H59" s="452" t="s">
        <v>208</v>
      </c>
      <c r="I59" s="518"/>
      <c r="J59" s="452" t="s">
        <v>184</v>
      </c>
      <c r="K59" s="457"/>
      <c r="L59" s="33"/>
      <c r="M59" s="33"/>
      <c r="N59" s="33"/>
    </row>
    <row r="60" spans="1:14" ht="13.5" customHeight="1">
      <c r="A60" s="33"/>
      <c r="B60" s="425"/>
      <c r="C60" s="427"/>
      <c r="D60" s="392" t="s">
        <v>76</v>
      </c>
      <c r="E60" s="393"/>
      <c r="F60" s="398" t="s">
        <v>187</v>
      </c>
      <c r="G60" s="399"/>
      <c r="H60" s="398" t="s">
        <v>209</v>
      </c>
      <c r="I60" s="399"/>
      <c r="J60" s="398"/>
      <c r="K60" s="400"/>
      <c r="L60" s="33"/>
      <c r="M60" s="33"/>
      <c r="N60" s="33"/>
    </row>
    <row r="61" spans="1:14" ht="13.5" customHeight="1">
      <c r="A61" s="33"/>
      <c r="B61" s="425"/>
      <c r="C61" s="427"/>
      <c r="D61" s="430"/>
      <c r="E61" s="431"/>
      <c r="F61" s="452" t="s">
        <v>190</v>
      </c>
      <c r="G61" s="518"/>
      <c r="H61" s="452" t="s">
        <v>192</v>
      </c>
      <c r="I61" s="518"/>
      <c r="J61" s="452"/>
      <c r="K61" s="457"/>
      <c r="L61" s="33"/>
      <c r="M61" s="33"/>
      <c r="N61" s="33"/>
    </row>
    <row r="62" spans="1:14" ht="13.5" customHeight="1">
      <c r="A62" s="33"/>
      <c r="B62" s="425"/>
      <c r="C62" s="427"/>
      <c r="D62" s="392" t="s">
        <v>80</v>
      </c>
      <c r="E62" s="393"/>
      <c r="F62" s="435" t="s">
        <v>210</v>
      </c>
      <c r="G62" s="436"/>
      <c r="H62" s="398" t="s">
        <v>211</v>
      </c>
      <c r="I62" s="399"/>
      <c r="J62" s="398"/>
      <c r="K62" s="400"/>
      <c r="L62" s="33"/>
      <c r="M62" s="33"/>
      <c r="N62" s="33"/>
    </row>
    <row r="63" spans="1:14" ht="13.5" customHeight="1">
      <c r="A63" s="33"/>
      <c r="B63" s="425"/>
      <c r="C63" s="427"/>
      <c r="D63" s="430"/>
      <c r="E63" s="431"/>
      <c r="F63" s="437"/>
      <c r="G63" s="438"/>
      <c r="H63" s="452" t="s">
        <v>184</v>
      </c>
      <c r="I63" s="518"/>
      <c r="J63" s="452"/>
      <c r="K63" s="457"/>
      <c r="L63" s="33"/>
      <c r="M63" s="33"/>
      <c r="N63" s="33"/>
    </row>
    <row r="64" spans="1:14" ht="13.5" customHeight="1">
      <c r="A64" s="33"/>
      <c r="B64" s="425"/>
      <c r="C64" s="427"/>
      <c r="D64" s="392" t="s">
        <v>212</v>
      </c>
      <c r="E64" s="393"/>
      <c r="F64" s="398" t="s">
        <v>213</v>
      </c>
      <c r="G64" s="399"/>
      <c r="H64" s="398" t="s">
        <v>198</v>
      </c>
      <c r="I64" s="399"/>
      <c r="J64" s="398"/>
      <c r="K64" s="400"/>
      <c r="L64" s="33"/>
      <c r="M64" s="33"/>
      <c r="N64" s="33"/>
    </row>
    <row r="65" spans="1:14" ht="13.5" customHeight="1">
      <c r="A65" s="33"/>
      <c r="B65" s="425"/>
      <c r="C65" s="427"/>
      <c r="D65" s="442"/>
      <c r="E65" s="443"/>
      <c r="F65" s="527" t="s">
        <v>201</v>
      </c>
      <c r="G65" s="532"/>
      <c r="H65" s="533" t="s">
        <v>201</v>
      </c>
      <c r="I65" s="534"/>
      <c r="J65" s="535"/>
      <c r="K65" s="536"/>
      <c r="L65" s="33"/>
      <c r="M65" s="33"/>
      <c r="N65" s="33"/>
    </row>
    <row r="66" spans="1:14" ht="13.5" customHeight="1">
      <c r="A66" s="33"/>
      <c r="B66" s="52"/>
      <c r="C66" s="54"/>
      <c r="D66" s="392" t="s">
        <v>214</v>
      </c>
      <c r="E66" s="393"/>
      <c r="F66" s="396" t="s">
        <v>215</v>
      </c>
      <c r="G66" s="397"/>
      <c r="H66" s="398" t="s">
        <v>216</v>
      </c>
      <c r="I66" s="399"/>
      <c r="J66" s="398" t="s">
        <v>217</v>
      </c>
      <c r="K66" s="400"/>
      <c r="L66" s="33"/>
      <c r="M66" s="33"/>
      <c r="N66" s="33"/>
    </row>
    <row r="67" spans="1:14" ht="13.5" customHeight="1" thickBot="1">
      <c r="A67" s="51"/>
      <c r="B67" s="55"/>
      <c r="C67" s="53"/>
      <c r="D67" s="394"/>
      <c r="E67" s="395"/>
      <c r="F67" s="528" t="s">
        <v>197</v>
      </c>
      <c r="G67" s="529"/>
      <c r="H67" s="454" t="s">
        <v>218</v>
      </c>
      <c r="I67" s="455"/>
      <c r="J67" s="454" t="s">
        <v>219</v>
      </c>
      <c r="K67" s="456"/>
      <c r="L67" s="33"/>
      <c r="M67" s="33"/>
      <c r="N67" s="33"/>
    </row>
    <row r="68" spans="1:14" ht="13.5" customHeight="1">
      <c r="A68" s="33"/>
      <c r="B68" s="479" t="s">
        <v>220</v>
      </c>
      <c r="C68" s="481">
        <v>42085</v>
      </c>
      <c r="D68" s="483" t="s">
        <v>72</v>
      </c>
      <c r="E68" s="484"/>
      <c r="F68" s="487" t="s">
        <v>221</v>
      </c>
      <c r="G68" s="488"/>
      <c r="H68" s="487" t="s">
        <v>205</v>
      </c>
      <c r="I68" s="538"/>
      <c r="J68" s="487" t="s">
        <v>222</v>
      </c>
      <c r="K68" s="488"/>
      <c r="L68" s="33"/>
      <c r="M68" s="33"/>
      <c r="N68" s="33"/>
    </row>
    <row r="69" spans="1:14" ht="13.5" customHeight="1">
      <c r="A69" s="33"/>
      <c r="B69" s="480"/>
      <c r="C69" s="482"/>
      <c r="D69" s="485"/>
      <c r="E69" s="486"/>
      <c r="F69" s="495" t="s">
        <v>223</v>
      </c>
      <c r="G69" s="497"/>
      <c r="H69" s="495" t="s">
        <v>208</v>
      </c>
      <c r="I69" s="496"/>
      <c r="J69" s="495" t="s">
        <v>224</v>
      </c>
      <c r="K69" s="497"/>
      <c r="L69" s="33"/>
      <c r="M69" s="33"/>
      <c r="N69" s="33"/>
    </row>
    <row r="70" spans="1:14" ht="13.5" customHeight="1">
      <c r="A70" s="33"/>
      <c r="B70" s="480"/>
      <c r="C70" s="482"/>
      <c r="D70" s="468" t="s">
        <v>76</v>
      </c>
      <c r="E70" s="469"/>
      <c r="F70" s="458" t="s">
        <v>225</v>
      </c>
      <c r="G70" s="459"/>
      <c r="H70" s="458" t="s">
        <v>226</v>
      </c>
      <c r="I70" s="459"/>
      <c r="J70" s="458" t="s">
        <v>187</v>
      </c>
      <c r="K70" s="460"/>
      <c r="L70" s="52"/>
      <c r="M70" s="33"/>
      <c r="N70" s="33"/>
    </row>
    <row r="71" spans="1:14" ht="13.5" customHeight="1">
      <c r="A71" s="33"/>
      <c r="B71" s="480"/>
      <c r="C71" s="482"/>
      <c r="D71" s="485"/>
      <c r="E71" s="486"/>
      <c r="F71" s="495" t="s">
        <v>201</v>
      </c>
      <c r="G71" s="496"/>
      <c r="H71" s="495" t="s">
        <v>227</v>
      </c>
      <c r="I71" s="496"/>
      <c r="J71" s="495" t="s">
        <v>190</v>
      </c>
      <c r="K71" s="537"/>
      <c r="L71" s="52"/>
      <c r="M71" s="33"/>
      <c r="N71" s="33"/>
    </row>
    <row r="72" spans="1:14" ht="13.5" customHeight="1">
      <c r="A72" s="33"/>
      <c r="B72" s="480"/>
      <c r="C72" s="482"/>
      <c r="D72" s="468" t="s">
        <v>80</v>
      </c>
      <c r="E72" s="469"/>
      <c r="F72" s="489" t="s">
        <v>228</v>
      </c>
      <c r="G72" s="490"/>
      <c r="H72" s="458" t="s">
        <v>229</v>
      </c>
      <c r="I72" s="459"/>
      <c r="J72" s="458" t="s">
        <v>230</v>
      </c>
      <c r="K72" s="461"/>
      <c r="L72" s="33"/>
      <c r="M72" s="33"/>
      <c r="N72" s="33"/>
    </row>
    <row r="73" spans="1:14" ht="13.5" customHeight="1">
      <c r="A73" s="33"/>
      <c r="B73" s="480"/>
      <c r="C73" s="482"/>
      <c r="D73" s="485"/>
      <c r="E73" s="486"/>
      <c r="F73" s="491"/>
      <c r="G73" s="492"/>
      <c r="H73" s="495" t="s">
        <v>219</v>
      </c>
      <c r="I73" s="496"/>
      <c r="J73" s="495" t="s">
        <v>231</v>
      </c>
      <c r="K73" s="497"/>
      <c r="L73" s="33"/>
      <c r="M73" s="33"/>
      <c r="N73" s="33"/>
    </row>
    <row r="74" spans="1:14" ht="13.5" customHeight="1">
      <c r="A74" s="33"/>
      <c r="B74" s="480"/>
      <c r="C74" s="482"/>
      <c r="D74" s="468" t="s">
        <v>212</v>
      </c>
      <c r="E74" s="469"/>
      <c r="F74" s="458" t="s">
        <v>232</v>
      </c>
      <c r="G74" s="459"/>
      <c r="H74" s="458" t="s">
        <v>233</v>
      </c>
      <c r="I74" s="459"/>
      <c r="J74" s="458" t="s">
        <v>234</v>
      </c>
      <c r="K74" s="461"/>
      <c r="L74" s="33"/>
      <c r="M74" s="33"/>
      <c r="N74" s="33"/>
    </row>
    <row r="75" spans="1:14" ht="13.5" customHeight="1">
      <c r="A75" s="33"/>
      <c r="B75" s="480"/>
      <c r="C75" s="482"/>
      <c r="D75" s="493"/>
      <c r="E75" s="494"/>
      <c r="F75" s="462" t="s">
        <v>235</v>
      </c>
      <c r="G75" s="463"/>
      <c r="H75" s="464" t="s">
        <v>227</v>
      </c>
      <c r="I75" s="465"/>
      <c r="J75" s="466" t="s">
        <v>236</v>
      </c>
      <c r="K75" s="467"/>
      <c r="L75" s="33"/>
      <c r="M75" s="33"/>
      <c r="N75" s="33"/>
    </row>
    <row r="76" spans="1:14" ht="13.5" customHeight="1">
      <c r="A76" s="33"/>
      <c r="B76" s="146"/>
      <c r="C76" s="147"/>
      <c r="D76" s="468" t="s">
        <v>214</v>
      </c>
      <c r="E76" s="469"/>
      <c r="F76" s="472" t="s">
        <v>215</v>
      </c>
      <c r="G76" s="473"/>
      <c r="H76" s="458" t="s">
        <v>237</v>
      </c>
      <c r="I76" s="459"/>
      <c r="J76" s="458" t="s">
        <v>238</v>
      </c>
      <c r="K76" s="461"/>
      <c r="L76" s="33"/>
      <c r="M76" s="33"/>
      <c r="N76" s="33"/>
    </row>
    <row r="77" spans="1:14" ht="13.5" customHeight="1" thickBot="1">
      <c r="A77" s="51"/>
      <c r="B77" s="148"/>
      <c r="C77" s="149"/>
      <c r="D77" s="470"/>
      <c r="E77" s="471"/>
      <c r="F77" s="474" t="s">
        <v>197</v>
      </c>
      <c r="G77" s="475"/>
      <c r="H77" s="476" t="s">
        <v>218</v>
      </c>
      <c r="I77" s="477"/>
      <c r="J77" s="476" t="s">
        <v>201</v>
      </c>
      <c r="K77" s="478"/>
      <c r="L77" s="33"/>
      <c r="M77" s="33"/>
      <c r="N77" s="33"/>
    </row>
    <row r="78" spans="1:14" ht="13.5" customHeight="1">
      <c r="A78" s="33"/>
      <c r="B78" s="424" t="s">
        <v>239</v>
      </c>
      <c r="C78" s="426">
        <v>42442</v>
      </c>
      <c r="D78" s="428" t="s">
        <v>72</v>
      </c>
      <c r="E78" s="429"/>
      <c r="F78" s="432" t="s">
        <v>240</v>
      </c>
      <c r="G78" s="433"/>
      <c r="H78" s="434" t="s">
        <v>241</v>
      </c>
      <c r="I78" s="433"/>
      <c r="J78" s="432" t="s">
        <v>242</v>
      </c>
      <c r="K78" s="447"/>
      <c r="L78" s="33"/>
      <c r="M78" s="33"/>
      <c r="N78" s="33"/>
    </row>
    <row r="79" spans="1:14" ht="13.5" customHeight="1">
      <c r="A79" s="33"/>
      <c r="B79" s="425"/>
      <c r="C79" s="427"/>
      <c r="D79" s="430"/>
      <c r="E79" s="431"/>
      <c r="F79" s="448" t="s">
        <v>243</v>
      </c>
      <c r="G79" s="449"/>
      <c r="H79" s="448" t="s">
        <v>244</v>
      </c>
      <c r="I79" s="450"/>
      <c r="J79" s="439" t="s">
        <v>186</v>
      </c>
      <c r="K79" s="441"/>
      <c r="L79" s="33"/>
      <c r="M79" s="33"/>
      <c r="N79" s="33"/>
    </row>
    <row r="80" spans="1:14" ht="13.5" customHeight="1">
      <c r="A80" s="33"/>
      <c r="B80" s="425"/>
      <c r="C80" s="427"/>
      <c r="D80" s="392" t="s">
        <v>76</v>
      </c>
      <c r="E80" s="393"/>
      <c r="F80" s="398" t="s">
        <v>245</v>
      </c>
      <c r="G80" s="399"/>
      <c r="H80" s="398" t="s">
        <v>246</v>
      </c>
      <c r="I80" s="399"/>
      <c r="J80" s="398"/>
      <c r="K80" s="451"/>
      <c r="L80" s="52"/>
      <c r="M80" s="33"/>
      <c r="N80" s="33"/>
    </row>
    <row r="81" spans="1:14" ht="13.5" customHeight="1">
      <c r="A81" s="33"/>
      <c r="B81" s="425"/>
      <c r="C81" s="427"/>
      <c r="D81" s="430"/>
      <c r="E81" s="431"/>
      <c r="F81" s="448" t="s">
        <v>247</v>
      </c>
      <c r="G81" s="450"/>
      <c r="H81" s="448" t="s">
        <v>190</v>
      </c>
      <c r="I81" s="450"/>
      <c r="J81" s="452"/>
      <c r="K81" s="453"/>
      <c r="L81" s="52"/>
      <c r="M81" s="33"/>
      <c r="N81" s="33"/>
    </row>
    <row r="82" spans="1:14" ht="13.5" customHeight="1">
      <c r="A82" s="33"/>
      <c r="B82" s="425"/>
      <c r="C82" s="427"/>
      <c r="D82" s="392" t="s">
        <v>80</v>
      </c>
      <c r="E82" s="393"/>
      <c r="F82" s="435" t="s">
        <v>248</v>
      </c>
      <c r="G82" s="436"/>
      <c r="H82" s="398" t="s">
        <v>249</v>
      </c>
      <c r="I82" s="399"/>
      <c r="J82" s="398"/>
      <c r="K82" s="400"/>
      <c r="L82" s="33"/>
      <c r="M82" s="33"/>
      <c r="N82" s="33"/>
    </row>
    <row r="83" spans="1:14" ht="13.5" customHeight="1">
      <c r="A83" s="33"/>
      <c r="B83" s="425"/>
      <c r="C83" s="427"/>
      <c r="D83" s="430"/>
      <c r="E83" s="431"/>
      <c r="F83" s="437" t="s">
        <v>250</v>
      </c>
      <c r="G83" s="438"/>
      <c r="H83" s="439" t="s">
        <v>231</v>
      </c>
      <c r="I83" s="440"/>
      <c r="J83" s="452"/>
      <c r="K83" s="457"/>
      <c r="L83" s="33"/>
      <c r="M83" s="33"/>
      <c r="N83" s="33"/>
    </row>
    <row r="84" spans="1:14" ht="13.5" customHeight="1">
      <c r="A84" s="33"/>
      <c r="B84" s="425"/>
      <c r="C84" s="427"/>
      <c r="D84" s="392" t="s">
        <v>212</v>
      </c>
      <c r="E84" s="393"/>
      <c r="F84" s="398" t="s">
        <v>251</v>
      </c>
      <c r="G84" s="399"/>
      <c r="H84" s="398" t="s">
        <v>252</v>
      </c>
      <c r="I84" s="399"/>
      <c r="J84" s="398" t="s">
        <v>253</v>
      </c>
      <c r="K84" s="400"/>
      <c r="L84" s="33"/>
      <c r="M84" s="33"/>
      <c r="N84" s="33"/>
    </row>
    <row r="85" spans="1:14" ht="13.5" customHeight="1">
      <c r="A85" s="33"/>
      <c r="B85" s="425"/>
      <c r="C85" s="427"/>
      <c r="D85" s="442"/>
      <c r="E85" s="443"/>
      <c r="F85" s="437" t="s">
        <v>250</v>
      </c>
      <c r="G85" s="438"/>
      <c r="H85" s="444" t="s">
        <v>201</v>
      </c>
      <c r="I85" s="445"/>
      <c r="J85" s="396" t="s">
        <v>247</v>
      </c>
      <c r="K85" s="446"/>
      <c r="L85" s="33"/>
      <c r="M85" s="33"/>
      <c r="N85" s="33"/>
    </row>
    <row r="86" spans="1:14" ht="13.5" customHeight="1">
      <c r="A86" s="33"/>
      <c r="B86" s="68"/>
      <c r="C86" s="69"/>
      <c r="D86" s="392" t="s">
        <v>214</v>
      </c>
      <c r="E86" s="393"/>
      <c r="F86" s="396" t="s">
        <v>238</v>
      </c>
      <c r="G86" s="397"/>
      <c r="H86" s="398"/>
      <c r="I86" s="399"/>
      <c r="J86" s="398"/>
      <c r="K86" s="400"/>
      <c r="L86" s="33"/>
      <c r="M86" s="33"/>
      <c r="N86" s="33"/>
    </row>
    <row r="87" spans="1:14" ht="13.5" customHeight="1" thickBot="1">
      <c r="A87" s="51"/>
      <c r="B87" s="70"/>
      <c r="C87" s="71"/>
      <c r="D87" s="394"/>
      <c r="E87" s="395"/>
      <c r="F87" s="401" t="s">
        <v>201</v>
      </c>
      <c r="G87" s="402"/>
      <c r="H87" s="454"/>
      <c r="I87" s="455"/>
      <c r="J87" s="454"/>
      <c r="K87" s="456"/>
      <c r="L87" s="33"/>
      <c r="M87" s="33"/>
      <c r="N87" s="33"/>
    </row>
    <row r="88" spans="1:14" ht="13.5" customHeight="1">
      <c r="A88" s="33"/>
      <c r="B88" s="424" t="s">
        <v>254</v>
      </c>
      <c r="C88" s="426">
        <v>42799</v>
      </c>
      <c r="D88" s="428" t="s">
        <v>72</v>
      </c>
      <c r="E88" s="429"/>
      <c r="F88" s="432" t="s">
        <v>240</v>
      </c>
      <c r="G88" s="433"/>
      <c r="H88" s="434" t="s">
        <v>241</v>
      </c>
      <c r="I88" s="433"/>
      <c r="J88" s="432" t="s">
        <v>255</v>
      </c>
      <c r="K88" s="447"/>
      <c r="L88" s="33"/>
      <c r="M88" s="33"/>
      <c r="N88" s="33"/>
    </row>
    <row r="89" spans="1:14" ht="13.5" customHeight="1">
      <c r="A89" s="33"/>
      <c r="B89" s="425"/>
      <c r="C89" s="427"/>
      <c r="D89" s="430"/>
      <c r="E89" s="431"/>
      <c r="F89" s="448" t="s">
        <v>243</v>
      </c>
      <c r="G89" s="449"/>
      <c r="H89" s="448" t="s">
        <v>244</v>
      </c>
      <c r="I89" s="450"/>
      <c r="J89" s="439" t="s">
        <v>256</v>
      </c>
      <c r="K89" s="441"/>
      <c r="L89" s="33"/>
      <c r="M89" s="33"/>
      <c r="N89" s="33"/>
    </row>
    <row r="90" spans="1:14" ht="13.5" customHeight="1">
      <c r="A90" s="33"/>
      <c r="B90" s="425"/>
      <c r="C90" s="427"/>
      <c r="D90" s="392" t="s">
        <v>76</v>
      </c>
      <c r="E90" s="393"/>
      <c r="F90" s="435" t="s">
        <v>257</v>
      </c>
      <c r="G90" s="399"/>
      <c r="H90" s="398" t="s">
        <v>258</v>
      </c>
      <c r="I90" s="399"/>
      <c r="J90" s="398"/>
      <c r="K90" s="451"/>
      <c r="L90" s="52"/>
      <c r="M90" s="33"/>
      <c r="N90" s="33"/>
    </row>
    <row r="91" spans="1:14" ht="13.5" customHeight="1">
      <c r="A91" s="33"/>
      <c r="B91" s="425"/>
      <c r="C91" s="427"/>
      <c r="D91" s="430"/>
      <c r="E91" s="431"/>
      <c r="F91" s="448" t="s">
        <v>247</v>
      </c>
      <c r="G91" s="450"/>
      <c r="H91" s="448" t="s">
        <v>259</v>
      </c>
      <c r="I91" s="450"/>
      <c r="J91" s="452"/>
      <c r="K91" s="453"/>
      <c r="L91" s="52"/>
      <c r="M91" s="33"/>
      <c r="N91" s="33"/>
    </row>
    <row r="92" spans="1:14" ht="13.5" customHeight="1">
      <c r="A92" s="33"/>
      <c r="B92" s="425"/>
      <c r="C92" s="427"/>
      <c r="D92" s="392" t="s">
        <v>80</v>
      </c>
      <c r="E92" s="393"/>
      <c r="F92" s="435" t="s">
        <v>260</v>
      </c>
      <c r="G92" s="436"/>
      <c r="H92" s="398" t="s">
        <v>230</v>
      </c>
      <c r="I92" s="399"/>
      <c r="J92" s="398" t="s">
        <v>261</v>
      </c>
      <c r="K92" s="400"/>
      <c r="L92" s="33"/>
      <c r="M92" s="33"/>
      <c r="N92" s="33"/>
    </row>
    <row r="93" spans="1:14" ht="13.5" customHeight="1">
      <c r="A93" s="33"/>
      <c r="B93" s="425"/>
      <c r="C93" s="427"/>
      <c r="D93" s="430"/>
      <c r="E93" s="431"/>
      <c r="F93" s="437" t="s">
        <v>250</v>
      </c>
      <c r="G93" s="438"/>
      <c r="H93" s="439" t="s">
        <v>231</v>
      </c>
      <c r="I93" s="440"/>
      <c r="J93" s="439" t="s">
        <v>231</v>
      </c>
      <c r="K93" s="441"/>
      <c r="L93" s="33"/>
      <c r="M93" s="33"/>
      <c r="N93" s="33"/>
    </row>
    <row r="94" spans="1:14" ht="13.5" customHeight="1">
      <c r="A94" s="33"/>
      <c r="B94" s="425"/>
      <c r="C94" s="427"/>
      <c r="D94" s="392" t="s">
        <v>212</v>
      </c>
      <c r="E94" s="393"/>
      <c r="F94" s="398" t="s">
        <v>262</v>
      </c>
      <c r="G94" s="399"/>
      <c r="H94" s="398" t="s">
        <v>263</v>
      </c>
      <c r="I94" s="399"/>
      <c r="J94" s="398"/>
      <c r="K94" s="400"/>
      <c r="L94" s="33"/>
      <c r="M94" s="33"/>
      <c r="N94" s="33"/>
    </row>
    <row r="95" spans="1:14" ht="13.5" customHeight="1">
      <c r="A95" s="33"/>
      <c r="B95" s="425"/>
      <c r="C95" s="427"/>
      <c r="D95" s="442"/>
      <c r="E95" s="443"/>
      <c r="F95" s="437" t="s">
        <v>236</v>
      </c>
      <c r="G95" s="438"/>
      <c r="H95" s="444" t="s">
        <v>201</v>
      </c>
      <c r="I95" s="445"/>
      <c r="J95" s="396"/>
      <c r="K95" s="446"/>
      <c r="L95" s="33"/>
      <c r="M95" s="33"/>
      <c r="N95" s="33"/>
    </row>
    <row r="96" spans="1:14" ht="13.5" customHeight="1">
      <c r="A96" s="33"/>
      <c r="B96" s="68"/>
      <c r="C96" s="69"/>
      <c r="D96" s="392" t="s">
        <v>214</v>
      </c>
      <c r="E96" s="393"/>
      <c r="F96" s="396" t="s">
        <v>238</v>
      </c>
      <c r="G96" s="397"/>
      <c r="H96" s="398" t="s">
        <v>264</v>
      </c>
      <c r="I96" s="399"/>
      <c r="J96" s="398" t="s">
        <v>265</v>
      </c>
      <c r="K96" s="400"/>
      <c r="L96" s="33"/>
      <c r="M96" s="33"/>
      <c r="N96" s="33"/>
    </row>
    <row r="97" spans="1:14" ht="13.5" customHeight="1" thickBot="1">
      <c r="A97" s="51"/>
      <c r="B97" s="70"/>
      <c r="C97" s="71"/>
      <c r="D97" s="394"/>
      <c r="E97" s="395"/>
      <c r="F97" s="401" t="s">
        <v>201</v>
      </c>
      <c r="G97" s="402"/>
      <c r="H97" s="403" t="s">
        <v>266</v>
      </c>
      <c r="I97" s="404"/>
      <c r="J97" s="403" t="s">
        <v>219</v>
      </c>
      <c r="K97" s="405"/>
      <c r="L97" s="33"/>
      <c r="M97" s="33"/>
      <c r="N97" s="33"/>
    </row>
    <row r="98" spans="1:14" s="89" customFormat="1" ht="13.5" customHeight="1">
      <c r="A98" s="88"/>
      <c r="B98" s="539" t="s">
        <v>267</v>
      </c>
      <c r="C98" s="541">
        <v>43184</v>
      </c>
      <c r="D98" s="543" t="s">
        <v>72</v>
      </c>
      <c r="E98" s="544"/>
      <c r="F98" s="547" t="s">
        <v>240</v>
      </c>
      <c r="G98" s="548"/>
      <c r="H98" s="549" t="s">
        <v>268</v>
      </c>
      <c r="I98" s="548"/>
      <c r="J98" s="547" t="s">
        <v>269</v>
      </c>
      <c r="K98" s="550"/>
      <c r="L98" s="88"/>
      <c r="M98" s="88"/>
      <c r="N98" s="88"/>
    </row>
    <row r="99" spans="1:14" s="89" customFormat="1" ht="13.5" customHeight="1">
      <c r="A99" s="88"/>
      <c r="B99" s="540"/>
      <c r="C99" s="542"/>
      <c r="D99" s="545"/>
      <c r="E99" s="546"/>
      <c r="F99" s="551" t="s">
        <v>243</v>
      </c>
      <c r="G99" s="552"/>
      <c r="H99" s="551" t="s">
        <v>250</v>
      </c>
      <c r="I99" s="553"/>
      <c r="J99" s="554" t="s">
        <v>184</v>
      </c>
      <c r="K99" s="555"/>
      <c r="L99" s="88"/>
      <c r="M99" s="88"/>
      <c r="N99" s="88"/>
    </row>
    <row r="100" spans="1:14" s="89" customFormat="1" ht="13.5" customHeight="1">
      <c r="A100" s="88"/>
      <c r="B100" s="540"/>
      <c r="C100" s="542"/>
      <c r="D100" s="556" t="s">
        <v>76</v>
      </c>
      <c r="E100" s="557"/>
      <c r="F100" s="558" t="s">
        <v>270</v>
      </c>
      <c r="G100" s="559"/>
      <c r="H100" s="560" t="s">
        <v>271</v>
      </c>
      <c r="I100" s="559"/>
      <c r="J100" s="560" t="s">
        <v>272</v>
      </c>
      <c r="K100" s="561"/>
      <c r="L100" s="90"/>
      <c r="M100" s="88"/>
      <c r="N100" s="88"/>
    </row>
    <row r="101" spans="1:14" s="89" customFormat="1" ht="13.5" customHeight="1">
      <c r="A101" s="88"/>
      <c r="B101" s="540"/>
      <c r="C101" s="542"/>
      <c r="D101" s="545"/>
      <c r="E101" s="546"/>
      <c r="F101" s="551" t="s">
        <v>273</v>
      </c>
      <c r="G101" s="553"/>
      <c r="H101" s="551" t="s">
        <v>274</v>
      </c>
      <c r="I101" s="553"/>
      <c r="J101" s="562" t="s">
        <v>250</v>
      </c>
      <c r="K101" s="563"/>
      <c r="L101" s="90"/>
      <c r="M101" s="88"/>
      <c r="N101" s="88"/>
    </row>
    <row r="102" spans="1:14" s="89" customFormat="1" ht="13.5" customHeight="1">
      <c r="A102" s="88"/>
      <c r="B102" s="540"/>
      <c r="C102" s="542"/>
      <c r="D102" s="556" t="s">
        <v>80</v>
      </c>
      <c r="E102" s="557"/>
      <c r="F102" s="558" t="s">
        <v>228</v>
      </c>
      <c r="G102" s="564"/>
      <c r="H102" s="560" t="s">
        <v>275</v>
      </c>
      <c r="I102" s="559"/>
      <c r="J102" s="560"/>
      <c r="K102" s="565"/>
      <c r="L102" s="88"/>
      <c r="M102" s="88"/>
      <c r="N102" s="88"/>
    </row>
    <row r="103" spans="1:14" s="89" customFormat="1" ht="13.5" customHeight="1">
      <c r="A103" s="88"/>
      <c r="B103" s="540"/>
      <c r="C103" s="542"/>
      <c r="D103" s="545"/>
      <c r="E103" s="546"/>
      <c r="F103" s="566" t="s">
        <v>250</v>
      </c>
      <c r="G103" s="567"/>
      <c r="H103" s="554" t="s">
        <v>250</v>
      </c>
      <c r="I103" s="568"/>
      <c r="J103" s="554"/>
      <c r="K103" s="555"/>
      <c r="L103" s="88"/>
      <c r="M103" s="88"/>
      <c r="N103" s="88"/>
    </row>
    <row r="104" spans="1:14" s="89" customFormat="1" ht="13.5" customHeight="1">
      <c r="A104" s="88"/>
      <c r="B104" s="540"/>
      <c r="C104" s="542"/>
      <c r="D104" s="556" t="s">
        <v>212</v>
      </c>
      <c r="E104" s="557"/>
      <c r="F104" s="560" t="s">
        <v>276</v>
      </c>
      <c r="G104" s="559"/>
      <c r="H104" s="560" t="s">
        <v>277</v>
      </c>
      <c r="I104" s="559"/>
      <c r="J104" s="560"/>
      <c r="K104" s="565"/>
      <c r="L104" s="88"/>
      <c r="M104" s="88"/>
      <c r="N104" s="88"/>
    </row>
    <row r="105" spans="1:14" s="89" customFormat="1" ht="13.5" customHeight="1">
      <c r="A105" s="88"/>
      <c r="B105" s="540"/>
      <c r="C105" s="542"/>
      <c r="D105" s="569"/>
      <c r="E105" s="570"/>
      <c r="F105" s="566" t="s">
        <v>278</v>
      </c>
      <c r="G105" s="567"/>
      <c r="H105" s="571" t="s">
        <v>279</v>
      </c>
      <c r="I105" s="572"/>
      <c r="J105" s="573"/>
      <c r="K105" s="574"/>
      <c r="L105" s="88"/>
      <c r="M105" s="88"/>
      <c r="N105" s="88"/>
    </row>
    <row r="106" spans="1:14" s="89" customFormat="1" ht="13.5" customHeight="1">
      <c r="A106" s="88"/>
      <c r="B106" s="137"/>
      <c r="C106" s="138"/>
      <c r="D106" s="556" t="s">
        <v>214</v>
      </c>
      <c r="E106" s="557"/>
      <c r="F106" s="573" t="s">
        <v>232</v>
      </c>
      <c r="G106" s="577"/>
      <c r="H106" s="560" t="s">
        <v>280</v>
      </c>
      <c r="I106" s="559"/>
      <c r="J106" s="560"/>
      <c r="K106" s="565"/>
      <c r="L106" s="88"/>
      <c r="M106" s="88"/>
      <c r="N106" s="88"/>
    </row>
    <row r="107" spans="1:14" s="89" customFormat="1" ht="13.5" customHeight="1" thickBot="1">
      <c r="A107" s="93"/>
      <c r="B107" s="139"/>
      <c r="C107" s="140"/>
      <c r="D107" s="575"/>
      <c r="E107" s="576"/>
      <c r="F107" s="578" t="s">
        <v>281</v>
      </c>
      <c r="G107" s="579"/>
      <c r="H107" s="580" t="s">
        <v>201</v>
      </c>
      <c r="I107" s="581"/>
      <c r="J107" s="580"/>
      <c r="K107" s="582"/>
      <c r="L107" s="88"/>
      <c r="M107" s="88"/>
      <c r="N107" s="88"/>
    </row>
    <row r="108" spans="1:14" s="89" customFormat="1" ht="13.5" customHeight="1">
      <c r="A108" s="88"/>
      <c r="B108" s="382" t="s">
        <v>282</v>
      </c>
      <c r="C108" s="384">
        <v>43555</v>
      </c>
      <c r="D108" s="386" t="s">
        <v>72</v>
      </c>
      <c r="E108" s="387"/>
      <c r="F108" s="583" t="s">
        <v>283</v>
      </c>
      <c r="G108" s="584"/>
      <c r="H108" s="583" t="s">
        <v>240</v>
      </c>
      <c r="I108" s="584"/>
      <c r="J108" s="583" t="s">
        <v>284</v>
      </c>
      <c r="K108" s="585"/>
      <c r="L108" s="88"/>
      <c r="M108" s="88"/>
      <c r="N108" s="88"/>
    </row>
    <row r="109" spans="1:14" s="89" customFormat="1" ht="13.5" customHeight="1">
      <c r="A109" s="88"/>
      <c r="B109" s="383"/>
      <c r="C109" s="385"/>
      <c r="D109" s="388"/>
      <c r="E109" s="389"/>
      <c r="F109" s="586" t="s">
        <v>285</v>
      </c>
      <c r="G109" s="587"/>
      <c r="H109" s="586" t="s">
        <v>286</v>
      </c>
      <c r="I109" s="587"/>
      <c r="J109" s="421" t="s">
        <v>274</v>
      </c>
      <c r="K109" s="588"/>
      <c r="L109" s="88"/>
      <c r="M109" s="88"/>
      <c r="N109" s="88"/>
    </row>
    <row r="110" spans="1:14" s="89" customFormat="1" ht="13.5" customHeight="1">
      <c r="A110" s="88"/>
      <c r="B110" s="383"/>
      <c r="C110" s="385"/>
      <c r="D110" s="390" t="s">
        <v>76</v>
      </c>
      <c r="E110" s="391"/>
      <c r="F110" s="415" t="s">
        <v>187</v>
      </c>
      <c r="G110" s="589"/>
      <c r="H110" s="590" t="s">
        <v>287</v>
      </c>
      <c r="I110" s="589"/>
      <c r="J110" s="590" t="s">
        <v>288</v>
      </c>
      <c r="K110" s="591"/>
      <c r="L110" s="90"/>
      <c r="M110" s="88"/>
      <c r="N110" s="88"/>
    </row>
    <row r="111" spans="1:14" s="89" customFormat="1" ht="13.5" customHeight="1">
      <c r="A111" s="88"/>
      <c r="B111" s="383"/>
      <c r="C111" s="385"/>
      <c r="D111" s="388"/>
      <c r="E111" s="389"/>
      <c r="F111" s="586" t="s">
        <v>190</v>
      </c>
      <c r="G111" s="592"/>
      <c r="H111" s="586" t="s">
        <v>289</v>
      </c>
      <c r="I111" s="592"/>
      <c r="J111" s="586" t="s">
        <v>290</v>
      </c>
      <c r="K111" s="587"/>
      <c r="L111" s="90"/>
      <c r="M111" s="88"/>
      <c r="N111" s="88"/>
    </row>
    <row r="112" spans="1:14" s="89" customFormat="1" ht="13.5" customHeight="1">
      <c r="A112" s="88"/>
      <c r="B112" s="383"/>
      <c r="C112" s="385"/>
      <c r="D112" s="390" t="s">
        <v>80</v>
      </c>
      <c r="E112" s="391"/>
      <c r="F112" s="593" t="s">
        <v>291</v>
      </c>
      <c r="G112" s="594"/>
      <c r="H112" s="595" t="s">
        <v>292</v>
      </c>
      <c r="I112" s="596"/>
      <c r="J112" s="595" t="s">
        <v>275</v>
      </c>
      <c r="K112" s="597"/>
      <c r="L112" s="88"/>
      <c r="M112" s="88"/>
      <c r="N112" s="88"/>
    </row>
    <row r="113" spans="1:14" s="89" customFormat="1" ht="13.5" customHeight="1">
      <c r="A113" s="88"/>
      <c r="B113" s="383"/>
      <c r="C113" s="385"/>
      <c r="D113" s="388"/>
      <c r="E113" s="389"/>
      <c r="F113" s="417" t="s">
        <v>250</v>
      </c>
      <c r="G113" s="418"/>
      <c r="H113" s="421" t="s">
        <v>184</v>
      </c>
      <c r="I113" s="422"/>
      <c r="J113" s="421" t="s">
        <v>250</v>
      </c>
      <c r="K113" s="588"/>
      <c r="L113" s="88"/>
      <c r="M113" s="88"/>
      <c r="N113" s="88"/>
    </row>
    <row r="114" spans="1:14" s="89" customFormat="1" ht="13.5" customHeight="1">
      <c r="A114" s="88"/>
      <c r="B114" s="383"/>
      <c r="C114" s="385"/>
      <c r="D114" s="390" t="s">
        <v>293</v>
      </c>
      <c r="E114" s="391"/>
      <c r="F114" s="590" t="s">
        <v>294</v>
      </c>
      <c r="G114" s="589"/>
      <c r="H114" s="590" t="s">
        <v>295</v>
      </c>
      <c r="I114" s="589"/>
      <c r="J114" s="590" t="s">
        <v>276</v>
      </c>
      <c r="K114" s="602"/>
      <c r="L114" s="88"/>
      <c r="M114" s="88"/>
      <c r="N114" s="88"/>
    </row>
    <row r="115" spans="1:14" s="89" customFormat="1" ht="13.5" customHeight="1">
      <c r="A115" s="88"/>
      <c r="B115" s="383"/>
      <c r="C115" s="385"/>
      <c r="D115" s="388"/>
      <c r="E115" s="389"/>
      <c r="F115" s="417" t="s">
        <v>192</v>
      </c>
      <c r="G115" s="418"/>
      <c r="H115" s="607" t="s">
        <v>192</v>
      </c>
      <c r="I115" s="608"/>
      <c r="J115" s="600" t="s">
        <v>296</v>
      </c>
      <c r="K115" s="609"/>
      <c r="L115" s="88"/>
      <c r="M115" s="88"/>
      <c r="N115" s="88"/>
    </row>
    <row r="116" spans="1:14" s="89" customFormat="1" ht="13.5" customHeight="1">
      <c r="A116" s="88"/>
      <c r="B116" s="383"/>
      <c r="C116" s="385"/>
      <c r="D116" s="390" t="s">
        <v>212</v>
      </c>
      <c r="E116" s="391"/>
      <c r="F116" s="600" t="s">
        <v>232</v>
      </c>
      <c r="G116" s="601"/>
      <c r="H116" s="590" t="s">
        <v>199</v>
      </c>
      <c r="I116" s="589"/>
      <c r="J116" s="590" t="s">
        <v>297</v>
      </c>
      <c r="K116" s="602"/>
      <c r="L116" s="88"/>
      <c r="M116" s="88"/>
      <c r="N116" s="88"/>
    </row>
    <row r="117" spans="1:14" s="89" customFormat="1" ht="13.5" customHeight="1" thickBot="1">
      <c r="A117" s="88"/>
      <c r="B117" s="383"/>
      <c r="C117" s="385"/>
      <c r="D117" s="598"/>
      <c r="E117" s="599"/>
      <c r="F117" s="603" t="s">
        <v>281</v>
      </c>
      <c r="G117" s="604"/>
      <c r="H117" s="406" t="s">
        <v>202</v>
      </c>
      <c r="I117" s="407"/>
      <c r="J117" s="406" t="s">
        <v>197</v>
      </c>
      <c r="K117" s="408"/>
      <c r="L117" s="88"/>
      <c r="M117" s="88"/>
      <c r="N117" s="88"/>
    </row>
    <row r="118" spans="1:14" s="89" customFormat="1" ht="13.5" customHeight="1">
      <c r="A118" s="88"/>
      <c r="B118" s="318"/>
      <c r="C118" s="319"/>
      <c r="D118" s="390" t="s">
        <v>214</v>
      </c>
      <c r="E118" s="391"/>
      <c r="F118" s="409" t="s">
        <v>1347</v>
      </c>
      <c r="G118" s="410"/>
      <c r="H118" s="410"/>
      <c r="I118" s="410"/>
      <c r="J118" s="410"/>
      <c r="K118" s="411"/>
      <c r="L118" s="88"/>
      <c r="M118" s="88"/>
      <c r="N118" s="88"/>
    </row>
    <row r="119" spans="1:14" s="89" customFormat="1" ht="13.5" customHeight="1" thickBot="1">
      <c r="A119" s="93"/>
      <c r="B119" s="320"/>
      <c r="C119" s="321"/>
      <c r="D119" s="605"/>
      <c r="E119" s="606"/>
      <c r="F119" s="412"/>
      <c r="G119" s="413"/>
      <c r="H119" s="413"/>
      <c r="I119" s="413"/>
      <c r="J119" s="413"/>
      <c r="K119" s="414"/>
      <c r="L119" s="88"/>
      <c r="M119" s="88"/>
      <c r="N119" s="88"/>
    </row>
    <row r="120" spans="1:14" s="89" customFormat="1" ht="13.5" customHeight="1">
      <c r="A120" s="88"/>
      <c r="B120" s="382" t="s">
        <v>1350</v>
      </c>
      <c r="C120" s="384">
        <v>43919</v>
      </c>
      <c r="D120" s="386" t="s">
        <v>72</v>
      </c>
      <c r="E120" s="387"/>
      <c r="F120" s="583" t="s">
        <v>283</v>
      </c>
      <c r="G120" s="584"/>
      <c r="H120" s="583" t="s">
        <v>1353</v>
      </c>
      <c r="I120" s="584"/>
      <c r="J120" s="583" t="s">
        <v>1354</v>
      </c>
      <c r="K120" s="585"/>
      <c r="L120" s="88"/>
      <c r="M120" s="88"/>
      <c r="N120" s="88"/>
    </row>
    <row r="121" spans="1:14" s="89" customFormat="1" ht="13.5" customHeight="1">
      <c r="A121" s="88"/>
      <c r="B121" s="383"/>
      <c r="C121" s="385"/>
      <c r="D121" s="388"/>
      <c r="E121" s="389"/>
      <c r="F121" s="586" t="s">
        <v>285</v>
      </c>
      <c r="G121" s="587"/>
      <c r="H121" s="586" t="s">
        <v>1357</v>
      </c>
      <c r="I121" s="587"/>
      <c r="J121" s="586" t="s">
        <v>1355</v>
      </c>
      <c r="K121" s="661"/>
      <c r="L121" s="88"/>
      <c r="M121" s="88"/>
      <c r="N121" s="88"/>
    </row>
    <row r="122" spans="1:14" s="89" customFormat="1" ht="13.5" customHeight="1">
      <c r="A122" s="88"/>
      <c r="B122" s="383"/>
      <c r="C122" s="385"/>
      <c r="D122" s="390" t="s">
        <v>76</v>
      </c>
      <c r="E122" s="391"/>
      <c r="F122" s="415" t="s">
        <v>1356</v>
      </c>
      <c r="G122" s="589"/>
      <c r="H122" s="590" t="s">
        <v>1358</v>
      </c>
      <c r="I122" s="589"/>
      <c r="J122" s="590"/>
      <c r="K122" s="591"/>
      <c r="L122" s="90"/>
      <c r="M122" s="88"/>
      <c r="N122" s="88"/>
    </row>
    <row r="123" spans="1:14" s="89" customFormat="1" ht="13.5" customHeight="1">
      <c r="A123" s="88"/>
      <c r="B123" s="383"/>
      <c r="C123" s="385"/>
      <c r="D123" s="388"/>
      <c r="E123" s="389"/>
      <c r="F123" s="586" t="s">
        <v>1357</v>
      </c>
      <c r="G123" s="587"/>
      <c r="H123" s="662" t="s">
        <v>1359</v>
      </c>
      <c r="I123" s="663"/>
      <c r="J123" s="586"/>
      <c r="K123" s="661"/>
      <c r="L123" s="90"/>
      <c r="M123" s="88"/>
      <c r="N123" s="88"/>
    </row>
    <row r="124" spans="1:14" s="89" customFormat="1" ht="13.5" customHeight="1">
      <c r="A124" s="88"/>
      <c r="B124" s="383"/>
      <c r="C124" s="385"/>
      <c r="D124" s="390" t="s">
        <v>1361</v>
      </c>
      <c r="E124" s="391"/>
      <c r="F124" s="415" t="s">
        <v>1360</v>
      </c>
      <c r="G124" s="416"/>
      <c r="H124" s="419" t="s">
        <v>1337</v>
      </c>
      <c r="I124" s="420"/>
      <c r="J124" s="419"/>
      <c r="K124" s="423"/>
      <c r="L124" s="88"/>
      <c r="M124" s="88"/>
      <c r="N124" s="88"/>
    </row>
    <row r="125" spans="1:14" s="89" customFormat="1" ht="13.5" customHeight="1">
      <c r="A125" s="88"/>
      <c r="B125" s="383"/>
      <c r="C125" s="385"/>
      <c r="D125" s="388"/>
      <c r="E125" s="389"/>
      <c r="F125" s="417" t="s">
        <v>1351</v>
      </c>
      <c r="G125" s="418"/>
      <c r="H125" s="421" t="s">
        <v>1351</v>
      </c>
      <c r="I125" s="422"/>
      <c r="J125" s="323"/>
      <c r="K125" s="324"/>
      <c r="L125" s="88"/>
      <c r="M125" s="88"/>
      <c r="N125" s="88"/>
    </row>
    <row r="126" spans="1:14" s="89" customFormat="1" ht="13.5" customHeight="1">
      <c r="A126" s="88"/>
      <c r="B126" s="318"/>
      <c r="C126" s="319"/>
      <c r="D126" s="390" t="s">
        <v>1352</v>
      </c>
      <c r="E126" s="391"/>
      <c r="F126" s="600" t="s">
        <v>1362</v>
      </c>
      <c r="G126" s="601"/>
      <c r="H126" s="590"/>
      <c r="I126" s="589"/>
      <c r="J126" s="590"/>
      <c r="K126" s="602"/>
      <c r="L126" s="88"/>
      <c r="M126" s="88"/>
      <c r="N126" s="88"/>
    </row>
    <row r="127" spans="1:14" s="89" customFormat="1" ht="13.5" customHeight="1" thickBot="1">
      <c r="A127" s="93"/>
      <c r="B127" s="320"/>
      <c r="C127" s="321"/>
      <c r="D127" s="605"/>
      <c r="E127" s="606"/>
      <c r="F127" s="603" t="s">
        <v>1363</v>
      </c>
      <c r="G127" s="604"/>
      <c r="H127" s="406"/>
      <c r="I127" s="407"/>
      <c r="J127" s="406"/>
      <c r="K127" s="408"/>
      <c r="L127" s="88"/>
      <c r="M127" s="88"/>
      <c r="N127" s="88"/>
    </row>
    <row r="128" spans="1:14" s="89" customFormat="1" ht="13.5" customHeight="1">
      <c r="A128" s="88"/>
      <c r="B128" s="610" t="s">
        <v>1349</v>
      </c>
      <c r="C128" s="612">
        <v>44276</v>
      </c>
      <c r="D128" s="614" t="s">
        <v>72</v>
      </c>
      <c r="E128" s="615"/>
      <c r="F128" s="618" t="s">
        <v>1335</v>
      </c>
      <c r="G128" s="619"/>
      <c r="H128" s="619"/>
      <c r="I128" s="619"/>
      <c r="J128" s="619"/>
      <c r="K128" s="620"/>
      <c r="L128" s="88"/>
      <c r="M128" s="88"/>
      <c r="N128" s="88"/>
    </row>
    <row r="129" spans="1:14" s="89" customFormat="1" ht="13.5" customHeight="1">
      <c r="A129" s="88"/>
      <c r="B129" s="611"/>
      <c r="C129" s="613"/>
      <c r="D129" s="616"/>
      <c r="E129" s="617"/>
      <c r="F129" s="621"/>
      <c r="G129" s="622"/>
      <c r="H129" s="622"/>
      <c r="I129" s="622"/>
      <c r="J129" s="622"/>
      <c r="K129" s="623"/>
      <c r="L129" s="88"/>
      <c r="M129" s="88"/>
      <c r="N129" s="88"/>
    </row>
    <row r="130" spans="1:14" s="89" customFormat="1" ht="13.5" customHeight="1">
      <c r="A130" s="88"/>
      <c r="B130" s="611"/>
      <c r="C130" s="613"/>
      <c r="D130" s="624" t="s">
        <v>76</v>
      </c>
      <c r="E130" s="625"/>
      <c r="F130" s="626" t="s">
        <v>1335</v>
      </c>
      <c r="G130" s="627"/>
      <c r="H130" s="627"/>
      <c r="I130" s="627"/>
      <c r="J130" s="627"/>
      <c r="K130" s="628"/>
      <c r="L130" s="90"/>
      <c r="M130" s="88"/>
      <c r="N130" s="88"/>
    </row>
    <row r="131" spans="1:14" s="89" customFormat="1" ht="13.5" customHeight="1">
      <c r="A131" s="88"/>
      <c r="B131" s="611"/>
      <c r="C131" s="613"/>
      <c r="D131" s="616"/>
      <c r="E131" s="617"/>
      <c r="F131" s="621"/>
      <c r="G131" s="622"/>
      <c r="H131" s="622"/>
      <c r="I131" s="622"/>
      <c r="J131" s="622"/>
      <c r="K131" s="623"/>
      <c r="L131" s="90"/>
      <c r="M131" s="88"/>
      <c r="N131" s="88"/>
    </row>
    <row r="132" spans="1:14" s="89" customFormat="1" ht="13.5" customHeight="1">
      <c r="A132" s="88"/>
      <c r="B132" s="611"/>
      <c r="C132" s="613"/>
      <c r="D132" s="624" t="s">
        <v>80</v>
      </c>
      <c r="E132" s="625"/>
      <c r="F132" s="629" t="s">
        <v>1347</v>
      </c>
      <c r="G132" s="630"/>
      <c r="H132" s="630"/>
      <c r="I132" s="630"/>
      <c r="J132" s="630"/>
      <c r="K132" s="631"/>
      <c r="L132" s="88"/>
      <c r="M132" s="88"/>
      <c r="N132" s="88"/>
    </row>
    <row r="133" spans="1:14" s="89" customFormat="1" ht="13.5" customHeight="1">
      <c r="A133" s="88"/>
      <c r="B133" s="611"/>
      <c r="C133" s="613"/>
      <c r="D133" s="616"/>
      <c r="E133" s="617"/>
      <c r="F133" s="632"/>
      <c r="G133" s="633"/>
      <c r="H133" s="633"/>
      <c r="I133" s="633"/>
      <c r="J133" s="633"/>
      <c r="K133" s="634"/>
      <c r="L133" s="88"/>
      <c r="M133" s="88"/>
      <c r="N133" s="88"/>
    </row>
    <row r="134" spans="1:14" s="89" customFormat="1" ht="13.5" customHeight="1">
      <c r="A134" s="88"/>
      <c r="B134" s="611"/>
      <c r="C134" s="613"/>
      <c r="D134" s="624" t="s">
        <v>293</v>
      </c>
      <c r="E134" s="625"/>
      <c r="F134" s="635" t="s">
        <v>1336</v>
      </c>
      <c r="G134" s="636"/>
      <c r="H134" s="637" t="s">
        <v>1337</v>
      </c>
      <c r="I134" s="638"/>
      <c r="J134" s="637" t="s">
        <v>1338</v>
      </c>
      <c r="K134" s="639"/>
      <c r="L134" s="88"/>
      <c r="M134" s="88"/>
      <c r="N134" s="88"/>
    </row>
    <row r="135" spans="1:14" s="89" customFormat="1" ht="13.5" customHeight="1">
      <c r="A135" s="88"/>
      <c r="B135" s="611"/>
      <c r="C135" s="613"/>
      <c r="D135" s="616"/>
      <c r="E135" s="617"/>
      <c r="F135" s="640" t="s">
        <v>250</v>
      </c>
      <c r="G135" s="641"/>
      <c r="H135" s="642" t="s">
        <v>250</v>
      </c>
      <c r="I135" s="643"/>
      <c r="J135" s="133" t="s">
        <v>1339</v>
      </c>
      <c r="K135" s="134" t="s">
        <v>1340</v>
      </c>
      <c r="L135" s="88"/>
      <c r="M135" s="88"/>
      <c r="N135" s="88"/>
    </row>
    <row r="136" spans="1:14" s="89" customFormat="1" ht="13.5" customHeight="1">
      <c r="A136" s="88"/>
      <c r="B136" s="611"/>
      <c r="C136" s="613"/>
      <c r="D136" s="624" t="s">
        <v>212</v>
      </c>
      <c r="E136" s="625"/>
      <c r="F136" s="646" t="s">
        <v>1341</v>
      </c>
      <c r="G136" s="647"/>
      <c r="H136" s="646" t="s">
        <v>1343</v>
      </c>
      <c r="I136" s="647"/>
      <c r="J136" s="646"/>
      <c r="K136" s="648"/>
      <c r="L136" s="88"/>
      <c r="M136" s="88"/>
      <c r="N136" s="88"/>
    </row>
    <row r="137" spans="1:14" s="89" customFormat="1" ht="13.5" customHeight="1">
      <c r="A137" s="88"/>
      <c r="B137" s="611"/>
      <c r="C137" s="613"/>
      <c r="D137" s="644"/>
      <c r="E137" s="645"/>
      <c r="F137" s="640" t="s">
        <v>1342</v>
      </c>
      <c r="G137" s="641"/>
      <c r="H137" s="649" t="s">
        <v>250</v>
      </c>
      <c r="I137" s="650"/>
      <c r="J137" s="651"/>
      <c r="K137" s="652"/>
      <c r="L137" s="88"/>
      <c r="M137" s="88"/>
      <c r="N137" s="88"/>
    </row>
    <row r="138" spans="1:14" s="89" customFormat="1" ht="13.5" customHeight="1">
      <c r="A138" s="88"/>
      <c r="B138" s="91"/>
      <c r="C138" s="92"/>
      <c r="D138" s="624" t="s">
        <v>214</v>
      </c>
      <c r="E138" s="625"/>
      <c r="F138" s="651" t="s">
        <v>1344</v>
      </c>
      <c r="G138" s="655"/>
      <c r="H138" s="646" t="s">
        <v>1346</v>
      </c>
      <c r="I138" s="647"/>
      <c r="J138" s="646"/>
      <c r="K138" s="648"/>
      <c r="L138" s="88"/>
      <c r="M138" s="88"/>
      <c r="N138" s="88"/>
    </row>
    <row r="139" spans="1:14" s="89" customFormat="1" ht="13.5" customHeight="1" thickBot="1">
      <c r="A139" s="93"/>
      <c r="B139" s="94"/>
      <c r="C139" s="95"/>
      <c r="D139" s="653"/>
      <c r="E139" s="654"/>
      <c r="F139" s="656" t="s">
        <v>1345</v>
      </c>
      <c r="G139" s="657"/>
      <c r="H139" s="658" t="s">
        <v>1340</v>
      </c>
      <c r="I139" s="659"/>
      <c r="J139" s="658"/>
      <c r="K139" s="660"/>
      <c r="L139" s="88"/>
      <c r="M139" s="88"/>
      <c r="N139" s="88"/>
    </row>
  </sheetData>
  <mergeCells count="500">
    <mergeCell ref="D138:E139"/>
    <mergeCell ref="F138:G138"/>
    <mergeCell ref="H138:I138"/>
    <mergeCell ref="J138:K138"/>
    <mergeCell ref="F139:G139"/>
    <mergeCell ref="H139:I139"/>
    <mergeCell ref="J139:K139"/>
    <mergeCell ref="F120:G120"/>
    <mergeCell ref="H120:I120"/>
    <mergeCell ref="J120:K120"/>
    <mergeCell ref="F121:G121"/>
    <mergeCell ref="H121:I121"/>
    <mergeCell ref="J121:K121"/>
    <mergeCell ref="F122:G122"/>
    <mergeCell ref="H122:I122"/>
    <mergeCell ref="J122:K122"/>
    <mergeCell ref="F123:G123"/>
    <mergeCell ref="H123:I123"/>
    <mergeCell ref="J123:K123"/>
    <mergeCell ref="D126:E127"/>
    <mergeCell ref="F126:G126"/>
    <mergeCell ref="H126:I126"/>
    <mergeCell ref="J126:K126"/>
    <mergeCell ref="F127:G127"/>
    <mergeCell ref="B128:B137"/>
    <mergeCell ref="C128:C137"/>
    <mergeCell ref="D128:E129"/>
    <mergeCell ref="F128:K129"/>
    <mergeCell ref="D130:E131"/>
    <mergeCell ref="F130:K131"/>
    <mergeCell ref="D132:E133"/>
    <mergeCell ref="F132:K133"/>
    <mergeCell ref="D134:E135"/>
    <mergeCell ref="F134:G134"/>
    <mergeCell ref="H134:I134"/>
    <mergeCell ref="J134:K134"/>
    <mergeCell ref="F135:G135"/>
    <mergeCell ref="H135:I135"/>
    <mergeCell ref="D136:E137"/>
    <mergeCell ref="F136:G136"/>
    <mergeCell ref="H136:I136"/>
    <mergeCell ref="J136:K136"/>
    <mergeCell ref="F137:G137"/>
    <mergeCell ref="H137:I137"/>
    <mergeCell ref="J137:K137"/>
    <mergeCell ref="D114:E115"/>
    <mergeCell ref="F116:G116"/>
    <mergeCell ref="H116:I116"/>
    <mergeCell ref="J116:K116"/>
    <mergeCell ref="F117:G117"/>
    <mergeCell ref="H117:I117"/>
    <mergeCell ref="J117:K117"/>
    <mergeCell ref="D118:E119"/>
    <mergeCell ref="F114:G114"/>
    <mergeCell ref="H114:I114"/>
    <mergeCell ref="J114:K114"/>
    <mergeCell ref="F115:G115"/>
    <mergeCell ref="H115:I115"/>
    <mergeCell ref="J115:K115"/>
    <mergeCell ref="B108:B117"/>
    <mergeCell ref="C108:C117"/>
    <mergeCell ref="D108:E109"/>
    <mergeCell ref="F108:G108"/>
    <mergeCell ref="H108:I108"/>
    <mergeCell ref="J108:K108"/>
    <mergeCell ref="F109:G109"/>
    <mergeCell ref="H109:I109"/>
    <mergeCell ref="J109:K109"/>
    <mergeCell ref="D110:E111"/>
    <mergeCell ref="F110:G110"/>
    <mergeCell ref="H110:I110"/>
    <mergeCell ref="J110:K110"/>
    <mergeCell ref="F111:G111"/>
    <mergeCell ref="H111:I111"/>
    <mergeCell ref="J111:K111"/>
    <mergeCell ref="D112:E113"/>
    <mergeCell ref="F112:G112"/>
    <mergeCell ref="H112:I112"/>
    <mergeCell ref="J112:K112"/>
    <mergeCell ref="F113:G113"/>
    <mergeCell ref="H113:I113"/>
    <mergeCell ref="J113:K113"/>
    <mergeCell ref="D116:E117"/>
    <mergeCell ref="D104:E105"/>
    <mergeCell ref="F104:G104"/>
    <mergeCell ref="H104:I104"/>
    <mergeCell ref="J104:K104"/>
    <mergeCell ref="F105:G105"/>
    <mergeCell ref="H105:I105"/>
    <mergeCell ref="J105:K105"/>
    <mergeCell ref="D106:E107"/>
    <mergeCell ref="F106:G106"/>
    <mergeCell ref="H106:I106"/>
    <mergeCell ref="J106:K106"/>
    <mergeCell ref="F107:G107"/>
    <mergeCell ref="H107:I107"/>
    <mergeCell ref="J107:K107"/>
    <mergeCell ref="J100:K100"/>
    <mergeCell ref="F101:G101"/>
    <mergeCell ref="H101:I101"/>
    <mergeCell ref="J101:K101"/>
    <mergeCell ref="D102:E103"/>
    <mergeCell ref="F102:G102"/>
    <mergeCell ref="H102:I102"/>
    <mergeCell ref="J102:K102"/>
    <mergeCell ref="F103:G103"/>
    <mergeCell ref="H103:I103"/>
    <mergeCell ref="J103:K103"/>
    <mergeCell ref="F83:G83"/>
    <mergeCell ref="H65:I65"/>
    <mergeCell ref="J65:K65"/>
    <mergeCell ref="H62:I62"/>
    <mergeCell ref="J62:K62"/>
    <mergeCell ref="H63:I63"/>
    <mergeCell ref="J63:K63"/>
    <mergeCell ref="D66:E67"/>
    <mergeCell ref="F66:G66"/>
    <mergeCell ref="H66:I66"/>
    <mergeCell ref="J66:K66"/>
    <mergeCell ref="F67:G67"/>
    <mergeCell ref="H67:I67"/>
    <mergeCell ref="J67:K67"/>
    <mergeCell ref="H71:I71"/>
    <mergeCell ref="J71:K71"/>
    <mergeCell ref="H72:I72"/>
    <mergeCell ref="J72:K72"/>
    <mergeCell ref="H73:I73"/>
    <mergeCell ref="J73:K73"/>
    <mergeCell ref="H68:I68"/>
    <mergeCell ref="J68:K68"/>
    <mergeCell ref="H69:I69"/>
    <mergeCell ref="J69:K69"/>
    <mergeCell ref="J56:K56"/>
    <mergeCell ref="B58:B65"/>
    <mergeCell ref="C58:C65"/>
    <mergeCell ref="D58:E59"/>
    <mergeCell ref="F58:G58"/>
    <mergeCell ref="D60:E61"/>
    <mergeCell ref="F60:G60"/>
    <mergeCell ref="D62:E63"/>
    <mergeCell ref="F62:G63"/>
    <mergeCell ref="D64:E65"/>
    <mergeCell ref="F64:G64"/>
    <mergeCell ref="H60:I60"/>
    <mergeCell ref="J60:K60"/>
    <mergeCell ref="F61:G61"/>
    <mergeCell ref="H61:I61"/>
    <mergeCell ref="J61:K61"/>
    <mergeCell ref="H58:I58"/>
    <mergeCell ref="J58:K58"/>
    <mergeCell ref="F59:G59"/>
    <mergeCell ref="H59:I59"/>
    <mergeCell ref="J59:K59"/>
    <mergeCell ref="H64:I64"/>
    <mergeCell ref="J64:K64"/>
    <mergeCell ref="F65:G65"/>
    <mergeCell ref="H53:I53"/>
    <mergeCell ref="J53:K53"/>
    <mergeCell ref="B50:B57"/>
    <mergeCell ref="C50:C57"/>
    <mergeCell ref="D50:E51"/>
    <mergeCell ref="F50:G50"/>
    <mergeCell ref="D52:E53"/>
    <mergeCell ref="F52:G52"/>
    <mergeCell ref="D54:E55"/>
    <mergeCell ref="F57:G57"/>
    <mergeCell ref="H57:I57"/>
    <mergeCell ref="J57:K57"/>
    <mergeCell ref="H50:I50"/>
    <mergeCell ref="J50:K50"/>
    <mergeCell ref="F51:G51"/>
    <mergeCell ref="H51:I51"/>
    <mergeCell ref="J51:K51"/>
    <mergeCell ref="H52:I52"/>
    <mergeCell ref="J52:K52"/>
    <mergeCell ref="H54:I54"/>
    <mergeCell ref="J54:K54"/>
    <mergeCell ref="H55:I55"/>
    <mergeCell ref="J55:K55"/>
    <mergeCell ref="H56:I56"/>
    <mergeCell ref="D46:E47"/>
    <mergeCell ref="D42:E43"/>
    <mergeCell ref="D44:E45"/>
    <mergeCell ref="D18:E19"/>
    <mergeCell ref="D20:E21"/>
    <mergeCell ref="D22:E23"/>
    <mergeCell ref="D24:E25"/>
    <mergeCell ref="D56:E57"/>
    <mergeCell ref="F56:G56"/>
    <mergeCell ref="F54:G55"/>
    <mergeCell ref="D26:E27"/>
    <mergeCell ref="D28:E29"/>
    <mergeCell ref="D30:E31"/>
    <mergeCell ref="D32:E33"/>
    <mergeCell ref="D34:E35"/>
    <mergeCell ref="D36:E37"/>
    <mergeCell ref="D38:E39"/>
    <mergeCell ref="F53:G53"/>
    <mergeCell ref="F48:G48"/>
    <mergeCell ref="F39:G39"/>
    <mergeCell ref="F33:G33"/>
    <mergeCell ref="F27:G27"/>
    <mergeCell ref="F21:G21"/>
    <mergeCell ref="H48:I48"/>
    <mergeCell ref="J48:K48"/>
    <mergeCell ref="F49:G49"/>
    <mergeCell ref="H49:I49"/>
    <mergeCell ref="J49:K49"/>
    <mergeCell ref="C34:C41"/>
    <mergeCell ref="C42:C49"/>
    <mergeCell ref="B3:B5"/>
    <mergeCell ref="B6:B9"/>
    <mergeCell ref="B10:B13"/>
    <mergeCell ref="B14:B17"/>
    <mergeCell ref="B18:B25"/>
    <mergeCell ref="B26:B33"/>
    <mergeCell ref="B34:B41"/>
    <mergeCell ref="B42:B49"/>
    <mergeCell ref="C3:C5"/>
    <mergeCell ref="C6:C9"/>
    <mergeCell ref="C10:C13"/>
    <mergeCell ref="C14:C17"/>
    <mergeCell ref="C18:C25"/>
    <mergeCell ref="C26:C33"/>
    <mergeCell ref="D40:E41"/>
    <mergeCell ref="D48:E49"/>
    <mergeCell ref="F45:G45"/>
    <mergeCell ref="H45:I45"/>
    <mergeCell ref="J45:K45"/>
    <mergeCell ref="F46:G46"/>
    <mergeCell ref="H46:I46"/>
    <mergeCell ref="J46:K46"/>
    <mergeCell ref="F47:G47"/>
    <mergeCell ref="H47:I47"/>
    <mergeCell ref="J47:K47"/>
    <mergeCell ref="F42:G42"/>
    <mergeCell ref="H42:I42"/>
    <mergeCell ref="J42:K42"/>
    <mergeCell ref="F43:G43"/>
    <mergeCell ref="H43:I43"/>
    <mergeCell ref="J43:K43"/>
    <mergeCell ref="F44:G44"/>
    <mergeCell ref="H44:I44"/>
    <mergeCell ref="J44:K44"/>
    <mergeCell ref="H39:I39"/>
    <mergeCell ref="J39:K39"/>
    <mergeCell ref="F40:G40"/>
    <mergeCell ref="H40:I40"/>
    <mergeCell ref="J40:K40"/>
    <mergeCell ref="F41:G41"/>
    <mergeCell ref="H41:I41"/>
    <mergeCell ref="J41:K41"/>
    <mergeCell ref="F36:G36"/>
    <mergeCell ref="H36:I36"/>
    <mergeCell ref="J36:K36"/>
    <mergeCell ref="F37:G37"/>
    <mergeCell ref="H37:I37"/>
    <mergeCell ref="J37:K37"/>
    <mergeCell ref="F38:G38"/>
    <mergeCell ref="H38:I38"/>
    <mergeCell ref="J38:K38"/>
    <mergeCell ref="H33:I33"/>
    <mergeCell ref="J33:K33"/>
    <mergeCell ref="F34:G34"/>
    <mergeCell ref="H34:I34"/>
    <mergeCell ref="J34:K34"/>
    <mergeCell ref="F35:G35"/>
    <mergeCell ref="H35:I35"/>
    <mergeCell ref="J35:K35"/>
    <mergeCell ref="F30:G30"/>
    <mergeCell ref="H30:I30"/>
    <mergeCell ref="J30:K30"/>
    <mergeCell ref="F31:G31"/>
    <mergeCell ref="H31:I31"/>
    <mergeCell ref="J31:K31"/>
    <mergeCell ref="F32:G32"/>
    <mergeCell ref="H32:I32"/>
    <mergeCell ref="J32:K32"/>
    <mergeCell ref="H27:I27"/>
    <mergeCell ref="J27:K27"/>
    <mergeCell ref="F28:G28"/>
    <mergeCell ref="H28:I28"/>
    <mergeCell ref="J28:K28"/>
    <mergeCell ref="F29:G29"/>
    <mergeCell ref="H29:I29"/>
    <mergeCell ref="J29:K29"/>
    <mergeCell ref="F24:G24"/>
    <mergeCell ref="H24:I24"/>
    <mergeCell ref="J24:K24"/>
    <mergeCell ref="F25:G25"/>
    <mergeCell ref="H25:I25"/>
    <mergeCell ref="J25:K25"/>
    <mergeCell ref="F26:G26"/>
    <mergeCell ref="H26:I26"/>
    <mergeCell ref="J26:K26"/>
    <mergeCell ref="H21:I21"/>
    <mergeCell ref="J21:K21"/>
    <mergeCell ref="F22:G22"/>
    <mergeCell ref="H22:I22"/>
    <mergeCell ref="J22:K22"/>
    <mergeCell ref="F23:G23"/>
    <mergeCell ref="H23:I23"/>
    <mergeCell ref="J23:K23"/>
    <mergeCell ref="F18:G18"/>
    <mergeCell ref="H18:I18"/>
    <mergeCell ref="J18:K18"/>
    <mergeCell ref="F19:G19"/>
    <mergeCell ref="H19:I19"/>
    <mergeCell ref="J19:K19"/>
    <mergeCell ref="F20:G20"/>
    <mergeCell ref="H20:I20"/>
    <mergeCell ref="J20:K20"/>
    <mergeCell ref="D15:E15"/>
    <mergeCell ref="F15:G15"/>
    <mergeCell ref="H15:I15"/>
    <mergeCell ref="J15:K15"/>
    <mergeCell ref="D16:E16"/>
    <mergeCell ref="F16:G16"/>
    <mergeCell ref="H16:I16"/>
    <mergeCell ref="J16:K16"/>
    <mergeCell ref="D17:E17"/>
    <mergeCell ref="F17:G17"/>
    <mergeCell ref="H17:I17"/>
    <mergeCell ref="J17:K17"/>
    <mergeCell ref="D12:E12"/>
    <mergeCell ref="F12:G12"/>
    <mergeCell ref="H12:I12"/>
    <mergeCell ref="J12:K12"/>
    <mergeCell ref="D13:E13"/>
    <mergeCell ref="F13:G13"/>
    <mergeCell ref="H13:I13"/>
    <mergeCell ref="J13:K13"/>
    <mergeCell ref="D14:E14"/>
    <mergeCell ref="F14:G14"/>
    <mergeCell ref="H14:I14"/>
    <mergeCell ref="J14:K14"/>
    <mergeCell ref="D9:E9"/>
    <mergeCell ref="F9:G9"/>
    <mergeCell ref="H9:I9"/>
    <mergeCell ref="J9:K9"/>
    <mergeCell ref="D10:E10"/>
    <mergeCell ref="F10:G10"/>
    <mergeCell ref="H10:I10"/>
    <mergeCell ref="J10:K10"/>
    <mergeCell ref="D11:E11"/>
    <mergeCell ref="F11:G11"/>
    <mergeCell ref="H11:I11"/>
    <mergeCell ref="J11:K11"/>
    <mergeCell ref="J7:K7"/>
    <mergeCell ref="D6:E6"/>
    <mergeCell ref="F6:G6"/>
    <mergeCell ref="H6:I6"/>
    <mergeCell ref="J6:K6"/>
    <mergeCell ref="D7:E7"/>
    <mergeCell ref="F7:G7"/>
    <mergeCell ref="H7:I7"/>
    <mergeCell ref="D8:E8"/>
    <mergeCell ref="F8:G8"/>
    <mergeCell ref="H8:I8"/>
    <mergeCell ref="J8:K8"/>
    <mergeCell ref="J3:K3"/>
    <mergeCell ref="D2:E2"/>
    <mergeCell ref="F2:G2"/>
    <mergeCell ref="H2:I2"/>
    <mergeCell ref="J2:K2"/>
    <mergeCell ref="D3:E3"/>
    <mergeCell ref="F3:G3"/>
    <mergeCell ref="H3:I3"/>
    <mergeCell ref="J5:K5"/>
    <mergeCell ref="D4:E4"/>
    <mergeCell ref="F4:G4"/>
    <mergeCell ref="H4:I4"/>
    <mergeCell ref="J4:K4"/>
    <mergeCell ref="D5:E5"/>
    <mergeCell ref="F5:G5"/>
    <mergeCell ref="H5:I5"/>
    <mergeCell ref="B68:B75"/>
    <mergeCell ref="C68:C75"/>
    <mergeCell ref="D68:E69"/>
    <mergeCell ref="F68:G68"/>
    <mergeCell ref="D70:E71"/>
    <mergeCell ref="F70:G70"/>
    <mergeCell ref="D72:E73"/>
    <mergeCell ref="F72:G73"/>
    <mergeCell ref="D74:E75"/>
    <mergeCell ref="F74:G74"/>
    <mergeCell ref="F71:G71"/>
    <mergeCell ref="F69:G69"/>
    <mergeCell ref="H70:I70"/>
    <mergeCell ref="J70:K70"/>
    <mergeCell ref="H74:I74"/>
    <mergeCell ref="J74:K74"/>
    <mergeCell ref="F75:G75"/>
    <mergeCell ref="H75:I75"/>
    <mergeCell ref="J75:K75"/>
    <mergeCell ref="D76:E77"/>
    <mergeCell ref="F76:G76"/>
    <mergeCell ref="H76:I76"/>
    <mergeCell ref="J76:K76"/>
    <mergeCell ref="F77:G77"/>
    <mergeCell ref="H77:I77"/>
    <mergeCell ref="J77:K77"/>
    <mergeCell ref="B78:B85"/>
    <mergeCell ref="C78:C85"/>
    <mergeCell ref="D78:E79"/>
    <mergeCell ref="F78:G78"/>
    <mergeCell ref="D80:E81"/>
    <mergeCell ref="F80:G80"/>
    <mergeCell ref="D82:E83"/>
    <mergeCell ref="H81:I81"/>
    <mergeCell ref="J81:K81"/>
    <mergeCell ref="H82:I82"/>
    <mergeCell ref="J82:K82"/>
    <mergeCell ref="H83:I83"/>
    <mergeCell ref="J83:K83"/>
    <mergeCell ref="D84:E85"/>
    <mergeCell ref="F84:G84"/>
    <mergeCell ref="H78:I78"/>
    <mergeCell ref="J78:K78"/>
    <mergeCell ref="F79:G79"/>
    <mergeCell ref="H79:I79"/>
    <mergeCell ref="J79:K79"/>
    <mergeCell ref="H80:I80"/>
    <mergeCell ref="J80:K80"/>
    <mergeCell ref="F81:G81"/>
    <mergeCell ref="F82:G82"/>
    <mergeCell ref="H84:I84"/>
    <mergeCell ref="J84:K84"/>
    <mergeCell ref="F85:G85"/>
    <mergeCell ref="H85:I85"/>
    <mergeCell ref="J85:K85"/>
    <mergeCell ref="D86:E87"/>
    <mergeCell ref="F86:G86"/>
    <mergeCell ref="H86:I86"/>
    <mergeCell ref="J86:K86"/>
    <mergeCell ref="F87:G87"/>
    <mergeCell ref="H87:I87"/>
    <mergeCell ref="J87:K87"/>
    <mergeCell ref="F95:G95"/>
    <mergeCell ref="H95:I95"/>
    <mergeCell ref="J95:K95"/>
    <mergeCell ref="J88:K88"/>
    <mergeCell ref="F89:G89"/>
    <mergeCell ref="H89:I89"/>
    <mergeCell ref="J89:K89"/>
    <mergeCell ref="D90:E91"/>
    <mergeCell ref="F90:G90"/>
    <mergeCell ref="H90:I90"/>
    <mergeCell ref="J90:K90"/>
    <mergeCell ref="F91:G91"/>
    <mergeCell ref="H91:I91"/>
    <mergeCell ref="J91:K91"/>
    <mergeCell ref="H127:I127"/>
    <mergeCell ref="J127:K127"/>
    <mergeCell ref="F118:K119"/>
    <mergeCell ref="F124:G124"/>
    <mergeCell ref="F125:G125"/>
    <mergeCell ref="H124:I124"/>
    <mergeCell ref="H125:I125"/>
    <mergeCell ref="J124:K124"/>
    <mergeCell ref="B88:B95"/>
    <mergeCell ref="C88:C95"/>
    <mergeCell ref="D88:E89"/>
    <mergeCell ref="F88:G88"/>
    <mergeCell ref="H88:I88"/>
    <mergeCell ref="D92:E93"/>
    <mergeCell ref="F92:G92"/>
    <mergeCell ref="H92:I92"/>
    <mergeCell ref="J92:K92"/>
    <mergeCell ref="F93:G93"/>
    <mergeCell ref="H93:I93"/>
    <mergeCell ref="J93:K93"/>
    <mergeCell ref="D94:E95"/>
    <mergeCell ref="F94:G94"/>
    <mergeCell ref="H94:I94"/>
    <mergeCell ref="J94:K94"/>
    <mergeCell ref="B120:B125"/>
    <mergeCell ref="C120:C125"/>
    <mergeCell ref="D120:E121"/>
    <mergeCell ref="D122:E123"/>
    <mergeCell ref="D124:E125"/>
    <mergeCell ref="D96:E97"/>
    <mergeCell ref="F96:G96"/>
    <mergeCell ref="H96:I96"/>
    <mergeCell ref="J96:K96"/>
    <mergeCell ref="F97:G97"/>
    <mergeCell ref="H97:I97"/>
    <mergeCell ref="J97:K97"/>
    <mergeCell ref="B98:B105"/>
    <mergeCell ref="C98:C105"/>
    <mergeCell ref="D98:E99"/>
    <mergeCell ref="F98:G98"/>
    <mergeCell ref="H98:I98"/>
    <mergeCell ref="J98:K98"/>
    <mergeCell ref="F99:G99"/>
    <mergeCell ref="H99:I99"/>
    <mergeCell ref="J99:K99"/>
    <mergeCell ref="D100:E101"/>
    <mergeCell ref="F100:G100"/>
    <mergeCell ref="H100:I100"/>
  </mergeCells>
  <phoneticPr fontId="3"/>
  <pageMargins left="0.69861111111111107" right="0.69861111111111107" top="0.75" bottom="0.75" header="0.3" footer="0.3"/>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409"/>
  <sheetViews>
    <sheetView workbookViewId="0">
      <selection activeCell="R21" sqref="R21"/>
    </sheetView>
  </sheetViews>
  <sheetFormatPr defaultColWidth="16.125" defaultRowHeight="13.5"/>
  <cols>
    <col min="1" max="1" width="8" style="78" customWidth="1"/>
    <col min="2" max="2" width="6" style="145" customWidth="1"/>
    <col min="3" max="3" width="8.75" style="145" hidden="1" customWidth="1"/>
    <col min="4" max="4" width="8.375" style="145" hidden="1" customWidth="1"/>
    <col min="5" max="5" width="4.75" style="145" hidden="1" customWidth="1"/>
    <col min="6" max="6" width="7.375" style="145" hidden="1" customWidth="1"/>
    <col min="7" max="7" width="11.125" style="145" hidden="1" customWidth="1"/>
    <col min="8" max="8" width="19.75" style="145" hidden="1" customWidth="1"/>
    <col min="9" max="9" width="4.75" style="145" hidden="1" customWidth="1"/>
    <col min="10" max="10" width="8.875" style="64" hidden="1" customWidth="1"/>
    <col min="11" max="11" width="4.75" style="64" hidden="1" customWidth="1"/>
    <col min="12" max="12" width="6" style="145" hidden="1" customWidth="1"/>
    <col min="13" max="14" width="4.75" style="145" hidden="1" customWidth="1"/>
    <col min="15" max="19" width="4.75" style="145" customWidth="1"/>
    <col min="20" max="256" width="16.125" style="145"/>
    <col min="257" max="257" width="8" style="145" customWidth="1"/>
    <col min="258" max="258" width="6" style="145" customWidth="1"/>
    <col min="259" max="259" width="8.75" style="145" customWidth="1"/>
    <col min="260" max="260" width="8.375" style="145" customWidth="1"/>
    <col min="261" max="261" width="4.75" style="145" customWidth="1"/>
    <col min="262" max="262" width="7.375" style="145" customWidth="1"/>
    <col min="263" max="263" width="11.125" style="145" customWidth="1"/>
    <col min="264" max="264" width="19.75" style="145" customWidth="1"/>
    <col min="265" max="265" width="4.75" style="145" customWidth="1"/>
    <col min="266" max="266" width="8.875" style="145" customWidth="1"/>
    <col min="267" max="267" width="4.75" style="145" customWidth="1"/>
    <col min="268" max="268" width="6" style="145" customWidth="1"/>
    <col min="269" max="275" width="4.75" style="145" customWidth="1"/>
    <col min="276" max="512" width="16.125" style="145"/>
    <col min="513" max="513" width="8" style="145" customWidth="1"/>
    <col min="514" max="514" width="6" style="145" customWidth="1"/>
    <col min="515" max="515" width="8.75" style="145" customWidth="1"/>
    <col min="516" max="516" width="8.375" style="145" customWidth="1"/>
    <col min="517" max="517" width="4.75" style="145" customWidth="1"/>
    <col min="518" max="518" width="7.375" style="145" customWidth="1"/>
    <col min="519" max="519" width="11.125" style="145" customWidth="1"/>
    <col min="520" max="520" width="19.75" style="145" customWidth="1"/>
    <col min="521" max="521" width="4.75" style="145" customWidth="1"/>
    <col min="522" max="522" width="8.875" style="145" customWidth="1"/>
    <col min="523" max="523" width="4.75" style="145" customWidth="1"/>
    <col min="524" max="524" width="6" style="145" customWidth="1"/>
    <col min="525" max="531" width="4.75" style="145" customWidth="1"/>
    <col min="532" max="768" width="16.125" style="145"/>
    <col min="769" max="769" width="8" style="145" customWidth="1"/>
    <col min="770" max="770" width="6" style="145" customWidth="1"/>
    <col min="771" max="771" width="8.75" style="145" customWidth="1"/>
    <col min="772" max="772" width="8.375" style="145" customWidth="1"/>
    <col min="773" max="773" width="4.75" style="145" customWidth="1"/>
    <col min="774" max="774" width="7.375" style="145" customWidth="1"/>
    <col min="775" max="775" width="11.125" style="145" customWidth="1"/>
    <col min="776" max="776" width="19.75" style="145" customWidth="1"/>
    <col min="777" max="777" width="4.75" style="145" customWidth="1"/>
    <col min="778" max="778" width="8.875" style="145" customWidth="1"/>
    <col min="779" max="779" width="4.75" style="145" customWidth="1"/>
    <col min="780" max="780" width="6" style="145" customWidth="1"/>
    <col min="781" max="787" width="4.75" style="145" customWidth="1"/>
    <col min="788" max="1024" width="16.125" style="145"/>
    <col min="1025" max="1025" width="8" style="145" customWidth="1"/>
    <col min="1026" max="1026" width="6" style="145" customWidth="1"/>
    <col min="1027" max="1027" width="8.75" style="145" customWidth="1"/>
    <col min="1028" max="1028" width="8.375" style="145" customWidth="1"/>
    <col min="1029" max="1029" width="4.75" style="145" customWidth="1"/>
    <col min="1030" max="1030" width="7.375" style="145" customWidth="1"/>
    <col min="1031" max="1031" width="11.125" style="145" customWidth="1"/>
    <col min="1032" max="1032" width="19.75" style="145" customWidth="1"/>
    <col min="1033" max="1033" width="4.75" style="145" customWidth="1"/>
    <col min="1034" max="1034" width="8.875" style="145" customWidth="1"/>
    <col min="1035" max="1035" width="4.75" style="145" customWidth="1"/>
    <col min="1036" max="1036" width="6" style="145" customWidth="1"/>
    <col min="1037" max="1043" width="4.75" style="145" customWidth="1"/>
    <col min="1044" max="1280" width="16.125" style="145"/>
    <col min="1281" max="1281" width="8" style="145" customWidth="1"/>
    <col min="1282" max="1282" width="6" style="145" customWidth="1"/>
    <col min="1283" max="1283" width="8.75" style="145" customWidth="1"/>
    <col min="1284" max="1284" width="8.375" style="145" customWidth="1"/>
    <col min="1285" max="1285" width="4.75" style="145" customWidth="1"/>
    <col min="1286" max="1286" width="7.375" style="145" customWidth="1"/>
    <col min="1287" max="1287" width="11.125" style="145" customWidth="1"/>
    <col min="1288" max="1288" width="19.75" style="145" customWidth="1"/>
    <col min="1289" max="1289" width="4.75" style="145" customWidth="1"/>
    <col min="1290" max="1290" width="8.875" style="145" customWidth="1"/>
    <col min="1291" max="1291" width="4.75" style="145" customWidth="1"/>
    <col min="1292" max="1292" width="6" style="145" customWidth="1"/>
    <col min="1293" max="1299" width="4.75" style="145" customWidth="1"/>
    <col min="1300" max="1536" width="16.125" style="145"/>
    <col min="1537" max="1537" width="8" style="145" customWidth="1"/>
    <col min="1538" max="1538" width="6" style="145" customWidth="1"/>
    <col min="1539" max="1539" width="8.75" style="145" customWidth="1"/>
    <col min="1540" max="1540" width="8.375" style="145" customWidth="1"/>
    <col min="1541" max="1541" width="4.75" style="145" customWidth="1"/>
    <col min="1542" max="1542" width="7.375" style="145" customWidth="1"/>
    <col min="1543" max="1543" width="11.125" style="145" customWidth="1"/>
    <col min="1544" max="1544" width="19.75" style="145" customWidth="1"/>
    <col min="1545" max="1545" width="4.75" style="145" customWidth="1"/>
    <col min="1546" max="1546" width="8.875" style="145" customWidth="1"/>
    <col min="1547" max="1547" width="4.75" style="145" customWidth="1"/>
    <col min="1548" max="1548" width="6" style="145" customWidth="1"/>
    <col min="1549" max="1555" width="4.75" style="145" customWidth="1"/>
    <col min="1556" max="1792" width="16.125" style="145"/>
    <col min="1793" max="1793" width="8" style="145" customWidth="1"/>
    <col min="1794" max="1794" width="6" style="145" customWidth="1"/>
    <col min="1795" max="1795" width="8.75" style="145" customWidth="1"/>
    <col min="1796" max="1796" width="8.375" style="145" customWidth="1"/>
    <col min="1797" max="1797" width="4.75" style="145" customWidth="1"/>
    <col min="1798" max="1798" width="7.375" style="145" customWidth="1"/>
    <col min="1799" max="1799" width="11.125" style="145" customWidth="1"/>
    <col min="1800" max="1800" width="19.75" style="145" customWidth="1"/>
    <col min="1801" max="1801" width="4.75" style="145" customWidth="1"/>
    <col min="1802" max="1802" width="8.875" style="145" customWidth="1"/>
    <col min="1803" max="1803" width="4.75" style="145" customWidth="1"/>
    <col min="1804" max="1804" width="6" style="145" customWidth="1"/>
    <col min="1805" max="1811" width="4.75" style="145" customWidth="1"/>
    <col min="1812" max="2048" width="16.125" style="145"/>
    <col min="2049" max="2049" width="8" style="145" customWidth="1"/>
    <col min="2050" max="2050" width="6" style="145" customWidth="1"/>
    <col min="2051" max="2051" width="8.75" style="145" customWidth="1"/>
    <col min="2052" max="2052" width="8.375" style="145" customWidth="1"/>
    <col min="2053" max="2053" width="4.75" style="145" customWidth="1"/>
    <col min="2054" max="2054" width="7.375" style="145" customWidth="1"/>
    <col min="2055" max="2055" width="11.125" style="145" customWidth="1"/>
    <col min="2056" max="2056" width="19.75" style="145" customWidth="1"/>
    <col min="2057" max="2057" width="4.75" style="145" customWidth="1"/>
    <col min="2058" max="2058" width="8.875" style="145" customWidth="1"/>
    <col min="2059" max="2059" width="4.75" style="145" customWidth="1"/>
    <col min="2060" max="2060" width="6" style="145" customWidth="1"/>
    <col min="2061" max="2067" width="4.75" style="145" customWidth="1"/>
    <col min="2068" max="2304" width="16.125" style="145"/>
    <col min="2305" max="2305" width="8" style="145" customWidth="1"/>
    <col min="2306" max="2306" width="6" style="145" customWidth="1"/>
    <col min="2307" max="2307" width="8.75" style="145" customWidth="1"/>
    <col min="2308" max="2308" width="8.375" style="145" customWidth="1"/>
    <col min="2309" max="2309" width="4.75" style="145" customWidth="1"/>
    <col min="2310" max="2310" width="7.375" style="145" customWidth="1"/>
    <col min="2311" max="2311" width="11.125" style="145" customWidth="1"/>
    <col min="2312" max="2312" width="19.75" style="145" customWidth="1"/>
    <col min="2313" max="2313" width="4.75" style="145" customWidth="1"/>
    <col min="2314" max="2314" width="8.875" style="145" customWidth="1"/>
    <col min="2315" max="2315" width="4.75" style="145" customWidth="1"/>
    <col min="2316" max="2316" width="6" style="145" customWidth="1"/>
    <col min="2317" max="2323" width="4.75" style="145" customWidth="1"/>
    <col min="2324" max="2560" width="16.125" style="145"/>
    <col min="2561" max="2561" width="8" style="145" customWidth="1"/>
    <col min="2562" max="2562" width="6" style="145" customWidth="1"/>
    <col min="2563" max="2563" width="8.75" style="145" customWidth="1"/>
    <col min="2564" max="2564" width="8.375" style="145" customWidth="1"/>
    <col min="2565" max="2565" width="4.75" style="145" customWidth="1"/>
    <col min="2566" max="2566" width="7.375" style="145" customWidth="1"/>
    <col min="2567" max="2567" width="11.125" style="145" customWidth="1"/>
    <col min="2568" max="2568" width="19.75" style="145" customWidth="1"/>
    <col min="2569" max="2569" width="4.75" style="145" customWidth="1"/>
    <col min="2570" max="2570" width="8.875" style="145" customWidth="1"/>
    <col min="2571" max="2571" width="4.75" style="145" customWidth="1"/>
    <col min="2572" max="2572" width="6" style="145" customWidth="1"/>
    <col min="2573" max="2579" width="4.75" style="145" customWidth="1"/>
    <col min="2580" max="2816" width="16.125" style="145"/>
    <col min="2817" max="2817" width="8" style="145" customWidth="1"/>
    <col min="2818" max="2818" width="6" style="145" customWidth="1"/>
    <col min="2819" max="2819" width="8.75" style="145" customWidth="1"/>
    <col min="2820" max="2820" width="8.375" style="145" customWidth="1"/>
    <col min="2821" max="2821" width="4.75" style="145" customWidth="1"/>
    <col min="2822" max="2822" width="7.375" style="145" customWidth="1"/>
    <col min="2823" max="2823" width="11.125" style="145" customWidth="1"/>
    <col min="2824" max="2824" width="19.75" style="145" customWidth="1"/>
    <col min="2825" max="2825" width="4.75" style="145" customWidth="1"/>
    <col min="2826" max="2826" width="8.875" style="145" customWidth="1"/>
    <col min="2827" max="2827" width="4.75" style="145" customWidth="1"/>
    <col min="2828" max="2828" width="6" style="145" customWidth="1"/>
    <col min="2829" max="2835" width="4.75" style="145" customWidth="1"/>
    <col min="2836" max="3072" width="16.125" style="145"/>
    <col min="3073" max="3073" width="8" style="145" customWidth="1"/>
    <col min="3074" max="3074" width="6" style="145" customWidth="1"/>
    <col min="3075" max="3075" width="8.75" style="145" customWidth="1"/>
    <col min="3076" max="3076" width="8.375" style="145" customWidth="1"/>
    <col min="3077" max="3077" width="4.75" style="145" customWidth="1"/>
    <col min="3078" max="3078" width="7.375" style="145" customWidth="1"/>
    <col min="3079" max="3079" width="11.125" style="145" customWidth="1"/>
    <col min="3080" max="3080" width="19.75" style="145" customWidth="1"/>
    <col min="3081" max="3081" width="4.75" style="145" customWidth="1"/>
    <col min="3082" max="3082" width="8.875" style="145" customWidth="1"/>
    <col min="3083" max="3083" width="4.75" style="145" customWidth="1"/>
    <col min="3084" max="3084" width="6" style="145" customWidth="1"/>
    <col min="3085" max="3091" width="4.75" style="145" customWidth="1"/>
    <col min="3092" max="3328" width="16.125" style="145"/>
    <col min="3329" max="3329" width="8" style="145" customWidth="1"/>
    <col min="3330" max="3330" width="6" style="145" customWidth="1"/>
    <col min="3331" max="3331" width="8.75" style="145" customWidth="1"/>
    <col min="3332" max="3332" width="8.375" style="145" customWidth="1"/>
    <col min="3333" max="3333" width="4.75" style="145" customWidth="1"/>
    <col min="3334" max="3334" width="7.375" style="145" customWidth="1"/>
    <col min="3335" max="3335" width="11.125" style="145" customWidth="1"/>
    <col min="3336" max="3336" width="19.75" style="145" customWidth="1"/>
    <col min="3337" max="3337" width="4.75" style="145" customWidth="1"/>
    <col min="3338" max="3338" width="8.875" style="145" customWidth="1"/>
    <col min="3339" max="3339" width="4.75" style="145" customWidth="1"/>
    <col min="3340" max="3340" width="6" style="145" customWidth="1"/>
    <col min="3341" max="3347" width="4.75" style="145" customWidth="1"/>
    <col min="3348" max="3584" width="16.125" style="145"/>
    <col min="3585" max="3585" width="8" style="145" customWidth="1"/>
    <col min="3586" max="3586" width="6" style="145" customWidth="1"/>
    <col min="3587" max="3587" width="8.75" style="145" customWidth="1"/>
    <col min="3588" max="3588" width="8.375" style="145" customWidth="1"/>
    <col min="3589" max="3589" width="4.75" style="145" customWidth="1"/>
    <col min="3590" max="3590" width="7.375" style="145" customWidth="1"/>
    <col min="3591" max="3591" width="11.125" style="145" customWidth="1"/>
    <col min="3592" max="3592" width="19.75" style="145" customWidth="1"/>
    <col min="3593" max="3593" width="4.75" style="145" customWidth="1"/>
    <col min="3594" max="3594" width="8.875" style="145" customWidth="1"/>
    <col min="3595" max="3595" width="4.75" style="145" customWidth="1"/>
    <col min="3596" max="3596" width="6" style="145" customWidth="1"/>
    <col min="3597" max="3603" width="4.75" style="145" customWidth="1"/>
    <col min="3604" max="3840" width="16.125" style="145"/>
    <col min="3841" max="3841" width="8" style="145" customWidth="1"/>
    <col min="3842" max="3842" width="6" style="145" customWidth="1"/>
    <col min="3843" max="3843" width="8.75" style="145" customWidth="1"/>
    <col min="3844" max="3844" width="8.375" style="145" customWidth="1"/>
    <col min="3845" max="3845" width="4.75" style="145" customWidth="1"/>
    <col min="3846" max="3846" width="7.375" style="145" customWidth="1"/>
    <col min="3847" max="3847" width="11.125" style="145" customWidth="1"/>
    <col min="3848" max="3848" width="19.75" style="145" customWidth="1"/>
    <col min="3849" max="3849" width="4.75" style="145" customWidth="1"/>
    <col min="3850" max="3850" width="8.875" style="145" customWidth="1"/>
    <col min="3851" max="3851" width="4.75" style="145" customWidth="1"/>
    <col min="3852" max="3852" width="6" style="145" customWidth="1"/>
    <col min="3853" max="3859" width="4.75" style="145" customWidth="1"/>
    <col min="3860" max="4096" width="16.125" style="145"/>
    <col min="4097" max="4097" width="8" style="145" customWidth="1"/>
    <col min="4098" max="4098" width="6" style="145" customWidth="1"/>
    <col min="4099" max="4099" width="8.75" style="145" customWidth="1"/>
    <col min="4100" max="4100" width="8.375" style="145" customWidth="1"/>
    <col min="4101" max="4101" width="4.75" style="145" customWidth="1"/>
    <col min="4102" max="4102" width="7.375" style="145" customWidth="1"/>
    <col min="4103" max="4103" width="11.125" style="145" customWidth="1"/>
    <col min="4104" max="4104" width="19.75" style="145" customWidth="1"/>
    <col min="4105" max="4105" width="4.75" style="145" customWidth="1"/>
    <col min="4106" max="4106" width="8.875" style="145" customWidth="1"/>
    <col min="4107" max="4107" width="4.75" style="145" customWidth="1"/>
    <col min="4108" max="4108" width="6" style="145" customWidth="1"/>
    <col min="4109" max="4115" width="4.75" style="145" customWidth="1"/>
    <col min="4116" max="4352" width="16.125" style="145"/>
    <col min="4353" max="4353" width="8" style="145" customWidth="1"/>
    <col min="4354" max="4354" width="6" style="145" customWidth="1"/>
    <col min="4355" max="4355" width="8.75" style="145" customWidth="1"/>
    <col min="4356" max="4356" width="8.375" style="145" customWidth="1"/>
    <col min="4357" max="4357" width="4.75" style="145" customWidth="1"/>
    <col min="4358" max="4358" width="7.375" style="145" customWidth="1"/>
    <col min="4359" max="4359" width="11.125" style="145" customWidth="1"/>
    <col min="4360" max="4360" width="19.75" style="145" customWidth="1"/>
    <col min="4361" max="4361" width="4.75" style="145" customWidth="1"/>
    <col min="4362" max="4362" width="8.875" style="145" customWidth="1"/>
    <col min="4363" max="4363" width="4.75" style="145" customWidth="1"/>
    <col min="4364" max="4364" width="6" style="145" customWidth="1"/>
    <col min="4365" max="4371" width="4.75" style="145" customWidth="1"/>
    <col min="4372" max="4608" width="16.125" style="145"/>
    <col min="4609" max="4609" width="8" style="145" customWidth="1"/>
    <col min="4610" max="4610" width="6" style="145" customWidth="1"/>
    <col min="4611" max="4611" width="8.75" style="145" customWidth="1"/>
    <col min="4612" max="4612" width="8.375" style="145" customWidth="1"/>
    <col min="4613" max="4613" width="4.75" style="145" customWidth="1"/>
    <col min="4614" max="4614" width="7.375" style="145" customWidth="1"/>
    <col min="4615" max="4615" width="11.125" style="145" customWidth="1"/>
    <col min="4616" max="4616" width="19.75" style="145" customWidth="1"/>
    <col min="4617" max="4617" width="4.75" style="145" customWidth="1"/>
    <col min="4618" max="4618" width="8.875" style="145" customWidth="1"/>
    <col min="4619" max="4619" width="4.75" style="145" customWidth="1"/>
    <col min="4620" max="4620" width="6" style="145" customWidth="1"/>
    <col min="4621" max="4627" width="4.75" style="145" customWidth="1"/>
    <col min="4628" max="4864" width="16.125" style="145"/>
    <col min="4865" max="4865" width="8" style="145" customWidth="1"/>
    <col min="4866" max="4866" width="6" style="145" customWidth="1"/>
    <col min="4867" max="4867" width="8.75" style="145" customWidth="1"/>
    <col min="4868" max="4868" width="8.375" style="145" customWidth="1"/>
    <col min="4869" max="4869" width="4.75" style="145" customWidth="1"/>
    <col min="4870" max="4870" width="7.375" style="145" customWidth="1"/>
    <col min="4871" max="4871" width="11.125" style="145" customWidth="1"/>
    <col min="4872" max="4872" width="19.75" style="145" customWidth="1"/>
    <col min="4873" max="4873" width="4.75" style="145" customWidth="1"/>
    <col min="4874" max="4874" width="8.875" style="145" customWidth="1"/>
    <col min="4875" max="4875" width="4.75" style="145" customWidth="1"/>
    <col min="4876" max="4876" width="6" style="145" customWidth="1"/>
    <col min="4877" max="4883" width="4.75" style="145" customWidth="1"/>
    <col min="4884" max="5120" width="16.125" style="145"/>
    <col min="5121" max="5121" width="8" style="145" customWidth="1"/>
    <col min="5122" max="5122" width="6" style="145" customWidth="1"/>
    <col min="5123" max="5123" width="8.75" style="145" customWidth="1"/>
    <col min="5124" max="5124" width="8.375" style="145" customWidth="1"/>
    <col min="5125" max="5125" width="4.75" style="145" customWidth="1"/>
    <col min="5126" max="5126" width="7.375" style="145" customWidth="1"/>
    <col min="5127" max="5127" width="11.125" style="145" customWidth="1"/>
    <col min="5128" max="5128" width="19.75" style="145" customWidth="1"/>
    <col min="5129" max="5129" width="4.75" style="145" customWidth="1"/>
    <col min="5130" max="5130" width="8.875" style="145" customWidth="1"/>
    <col min="5131" max="5131" width="4.75" style="145" customWidth="1"/>
    <col min="5132" max="5132" width="6" style="145" customWidth="1"/>
    <col min="5133" max="5139" width="4.75" style="145" customWidth="1"/>
    <col min="5140" max="5376" width="16.125" style="145"/>
    <col min="5377" max="5377" width="8" style="145" customWidth="1"/>
    <col min="5378" max="5378" width="6" style="145" customWidth="1"/>
    <col min="5379" max="5379" width="8.75" style="145" customWidth="1"/>
    <col min="5380" max="5380" width="8.375" style="145" customWidth="1"/>
    <col min="5381" max="5381" width="4.75" style="145" customWidth="1"/>
    <col min="5382" max="5382" width="7.375" style="145" customWidth="1"/>
    <col min="5383" max="5383" width="11.125" style="145" customWidth="1"/>
    <col min="5384" max="5384" width="19.75" style="145" customWidth="1"/>
    <col min="5385" max="5385" width="4.75" style="145" customWidth="1"/>
    <col min="5386" max="5386" width="8.875" style="145" customWidth="1"/>
    <col min="5387" max="5387" width="4.75" style="145" customWidth="1"/>
    <col min="5388" max="5388" width="6" style="145" customWidth="1"/>
    <col min="5389" max="5395" width="4.75" style="145" customWidth="1"/>
    <col min="5396" max="5632" width="16.125" style="145"/>
    <col min="5633" max="5633" width="8" style="145" customWidth="1"/>
    <col min="5634" max="5634" width="6" style="145" customWidth="1"/>
    <col min="5635" max="5635" width="8.75" style="145" customWidth="1"/>
    <col min="5636" max="5636" width="8.375" style="145" customWidth="1"/>
    <col min="5637" max="5637" width="4.75" style="145" customWidth="1"/>
    <col min="5638" max="5638" width="7.375" style="145" customWidth="1"/>
    <col min="5639" max="5639" width="11.125" style="145" customWidth="1"/>
    <col min="5640" max="5640" width="19.75" style="145" customWidth="1"/>
    <col min="5641" max="5641" width="4.75" style="145" customWidth="1"/>
    <col min="5642" max="5642" width="8.875" style="145" customWidth="1"/>
    <col min="5643" max="5643" width="4.75" style="145" customWidth="1"/>
    <col min="5644" max="5644" width="6" style="145" customWidth="1"/>
    <col min="5645" max="5651" width="4.75" style="145" customWidth="1"/>
    <col min="5652" max="5888" width="16.125" style="145"/>
    <col min="5889" max="5889" width="8" style="145" customWidth="1"/>
    <col min="5890" max="5890" width="6" style="145" customWidth="1"/>
    <col min="5891" max="5891" width="8.75" style="145" customWidth="1"/>
    <col min="5892" max="5892" width="8.375" style="145" customWidth="1"/>
    <col min="5893" max="5893" width="4.75" style="145" customWidth="1"/>
    <col min="5894" max="5894" width="7.375" style="145" customWidth="1"/>
    <col min="5895" max="5895" width="11.125" style="145" customWidth="1"/>
    <col min="5896" max="5896" width="19.75" style="145" customWidth="1"/>
    <col min="5897" max="5897" width="4.75" style="145" customWidth="1"/>
    <col min="5898" max="5898" width="8.875" style="145" customWidth="1"/>
    <col min="5899" max="5899" width="4.75" style="145" customWidth="1"/>
    <col min="5900" max="5900" width="6" style="145" customWidth="1"/>
    <col min="5901" max="5907" width="4.75" style="145" customWidth="1"/>
    <col min="5908" max="6144" width="16.125" style="145"/>
    <col min="6145" max="6145" width="8" style="145" customWidth="1"/>
    <col min="6146" max="6146" width="6" style="145" customWidth="1"/>
    <col min="6147" max="6147" width="8.75" style="145" customWidth="1"/>
    <col min="6148" max="6148" width="8.375" style="145" customWidth="1"/>
    <col min="6149" max="6149" width="4.75" style="145" customWidth="1"/>
    <col min="6150" max="6150" width="7.375" style="145" customWidth="1"/>
    <col min="6151" max="6151" width="11.125" style="145" customWidth="1"/>
    <col min="6152" max="6152" width="19.75" style="145" customWidth="1"/>
    <col min="6153" max="6153" width="4.75" style="145" customWidth="1"/>
    <col min="6154" max="6154" width="8.875" style="145" customWidth="1"/>
    <col min="6155" max="6155" width="4.75" style="145" customWidth="1"/>
    <col min="6156" max="6156" width="6" style="145" customWidth="1"/>
    <col min="6157" max="6163" width="4.75" style="145" customWidth="1"/>
    <col min="6164" max="6400" width="16.125" style="145"/>
    <col min="6401" max="6401" width="8" style="145" customWidth="1"/>
    <col min="6402" max="6402" width="6" style="145" customWidth="1"/>
    <col min="6403" max="6403" width="8.75" style="145" customWidth="1"/>
    <col min="6404" max="6404" width="8.375" style="145" customWidth="1"/>
    <col min="6405" max="6405" width="4.75" style="145" customWidth="1"/>
    <col min="6406" max="6406" width="7.375" style="145" customWidth="1"/>
    <col min="6407" max="6407" width="11.125" style="145" customWidth="1"/>
    <col min="6408" max="6408" width="19.75" style="145" customWidth="1"/>
    <col min="6409" max="6409" width="4.75" style="145" customWidth="1"/>
    <col min="6410" max="6410" width="8.875" style="145" customWidth="1"/>
    <col min="6411" max="6411" width="4.75" style="145" customWidth="1"/>
    <col min="6412" max="6412" width="6" style="145" customWidth="1"/>
    <col min="6413" max="6419" width="4.75" style="145" customWidth="1"/>
    <col min="6420" max="6656" width="16.125" style="145"/>
    <col min="6657" max="6657" width="8" style="145" customWidth="1"/>
    <col min="6658" max="6658" width="6" style="145" customWidth="1"/>
    <col min="6659" max="6659" width="8.75" style="145" customWidth="1"/>
    <col min="6660" max="6660" width="8.375" style="145" customWidth="1"/>
    <col min="6661" max="6661" width="4.75" style="145" customWidth="1"/>
    <col min="6662" max="6662" width="7.375" style="145" customWidth="1"/>
    <col min="6663" max="6663" width="11.125" style="145" customWidth="1"/>
    <col min="6664" max="6664" width="19.75" style="145" customWidth="1"/>
    <col min="6665" max="6665" width="4.75" style="145" customWidth="1"/>
    <col min="6666" max="6666" width="8.875" style="145" customWidth="1"/>
    <col min="6667" max="6667" width="4.75" style="145" customWidth="1"/>
    <col min="6668" max="6668" width="6" style="145" customWidth="1"/>
    <col min="6669" max="6675" width="4.75" style="145" customWidth="1"/>
    <col min="6676" max="6912" width="16.125" style="145"/>
    <col min="6913" max="6913" width="8" style="145" customWidth="1"/>
    <col min="6914" max="6914" width="6" style="145" customWidth="1"/>
    <col min="6915" max="6915" width="8.75" style="145" customWidth="1"/>
    <col min="6916" max="6916" width="8.375" style="145" customWidth="1"/>
    <col min="6917" max="6917" width="4.75" style="145" customWidth="1"/>
    <col min="6918" max="6918" width="7.375" style="145" customWidth="1"/>
    <col min="6919" max="6919" width="11.125" style="145" customWidth="1"/>
    <col min="6920" max="6920" width="19.75" style="145" customWidth="1"/>
    <col min="6921" max="6921" width="4.75" style="145" customWidth="1"/>
    <col min="6922" max="6922" width="8.875" style="145" customWidth="1"/>
    <col min="6923" max="6923" width="4.75" style="145" customWidth="1"/>
    <col min="6924" max="6924" width="6" style="145" customWidth="1"/>
    <col min="6925" max="6931" width="4.75" style="145" customWidth="1"/>
    <col min="6932" max="7168" width="16.125" style="145"/>
    <col min="7169" max="7169" width="8" style="145" customWidth="1"/>
    <col min="7170" max="7170" width="6" style="145" customWidth="1"/>
    <col min="7171" max="7171" width="8.75" style="145" customWidth="1"/>
    <col min="7172" max="7172" width="8.375" style="145" customWidth="1"/>
    <col min="7173" max="7173" width="4.75" style="145" customWidth="1"/>
    <col min="7174" max="7174" width="7.375" style="145" customWidth="1"/>
    <col min="7175" max="7175" width="11.125" style="145" customWidth="1"/>
    <col min="7176" max="7176" width="19.75" style="145" customWidth="1"/>
    <col min="7177" max="7177" width="4.75" style="145" customWidth="1"/>
    <col min="7178" max="7178" width="8.875" style="145" customWidth="1"/>
    <col min="7179" max="7179" width="4.75" style="145" customWidth="1"/>
    <col min="7180" max="7180" width="6" style="145" customWidth="1"/>
    <col min="7181" max="7187" width="4.75" style="145" customWidth="1"/>
    <col min="7188" max="7424" width="16.125" style="145"/>
    <col min="7425" max="7425" width="8" style="145" customWidth="1"/>
    <col min="7426" max="7426" width="6" style="145" customWidth="1"/>
    <col min="7427" max="7427" width="8.75" style="145" customWidth="1"/>
    <col min="7428" max="7428" width="8.375" style="145" customWidth="1"/>
    <col min="7429" max="7429" width="4.75" style="145" customWidth="1"/>
    <col min="7430" max="7430" width="7.375" style="145" customWidth="1"/>
    <col min="7431" max="7431" width="11.125" style="145" customWidth="1"/>
    <col min="7432" max="7432" width="19.75" style="145" customWidth="1"/>
    <col min="7433" max="7433" width="4.75" style="145" customWidth="1"/>
    <col min="7434" max="7434" width="8.875" style="145" customWidth="1"/>
    <col min="7435" max="7435" width="4.75" style="145" customWidth="1"/>
    <col min="7436" max="7436" width="6" style="145" customWidth="1"/>
    <col min="7437" max="7443" width="4.75" style="145" customWidth="1"/>
    <col min="7444" max="7680" width="16.125" style="145"/>
    <col min="7681" max="7681" width="8" style="145" customWidth="1"/>
    <col min="7682" max="7682" width="6" style="145" customWidth="1"/>
    <col min="7683" max="7683" width="8.75" style="145" customWidth="1"/>
    <col min="7684" max="7684" width="8.375" style="145" customWidth="1"/>
    <col min="7685" max="7685" width="4.75" style="145" customWidth="1"/>
    <col min="7686" max="7686" width="7.375" style="145" customWidth="1"/>
    <col min="7687" max="7687" width="11.125" style="145" customWidth="1"/>
    <col min="7688" max="7688" width="19.75" style="145" customWidth="1"/>
    <col min="7689" max="7689" width="4.75" style="145" customWidth="1"/>
    <col min="7690" max="7690" width="8.875" style="145" customWidth="1"/>
    <col min="7691" max="7691" width="4.75" style="145" customWidth="1"/>
    <col min="7692" max="7692" width="6" style="145" customWidth="1"/>
    <col min="7693" max="7699" width="4.75" style="145" customWidth="1"/>
    <col min="7700" max="7936" width="16.125" style="145"/>
    <col min="7937" max="7937" width="8" style="145" customWidth="1"/>
    <col min="7938" max="7938" width="6" style="145" customWidth="1"/>
    <col min="7939" max="7939" width="8.75" style="145" customWidth="1"/>
    <col min="7940" max="7940" width="8.375" style="145" customWidth="1"/>
    <col min="7941" max="7941" width="4.75" style="145" customWidth="1"/>
    <col min="7942" max="7942" width="7.375" style="145" customWidth="1"/>
    <col min="7943" max="7943" width="11.125" style="145" customWidth="1"/>
    <col min="7944" max="7944" width="19.75" style="145" customWidth="1"/>
    <col min="7945" max="7945" width="4.75" style="145" customWidth="1"/>
    <col min="7946" max="7946" width="8.875" style="145" customWidth="1"/>
    <col min="7947" max="7947" width="4.75" style="145" customWidth="1"/>
    <col min="7948" max="7948" width="6" style="145" customWidth="1"/>
    <col min="7949" max="7955" width="4.75" style="145" customWidth="1"/>
    <col min="7956" max="8192" width="16.125" style="145"/>
    <col min="8193" max="8193" width="8" style="145" customWidth="1"/>
    <col min="8194" max="8194" width="6" style="145" customWidth="1"/>
    <col min="8195" max="8195" width="8.75" style="145" customWidth="1"/>
    <col min="8196" max="8196" width="8.375" style="145" customWidth="1"/>
    <col min="8197" max="8197" width="4.75" style="145" customWidth="1"/>
    <col min="8198" max="8198" width="7.375" style="145" customWidth="1"/>
    <col min="8199" max="8199" width="11.125" style="145" customWidth="1"/>
    <col min="8200" max="8200" width="19.75" style="145" customWidth="1"/>
    <col min="8201" max="8201" width="4.75" style="145" customWidth="1"/>
    <col min="8202" max="8202" width="8.875" style="145" customWidth="1"/>
    <col min="8203" max="8203" width="4.75" style="145" customWidth="1"/>
    <col min="8204" max="8204" width="6" style="145" customWidth="1"/>
    <col min="8205" max="8211" width="4.75" style="145" customWidth="1"/>
    <col min="8212" max="8448" width="16.125" style="145"/>
    <col min="8449" max="8449" width="8" style="145" customWidth="1"/>
    <col min="8450" max="8450" width="6" style="145" customWidth="1"/>
    <col min="8451" max="8451" width="8.75" style="145" customWidth="1"/>
    <col min="8452" max="8452" width="8.375" style="145" customWidth="1"/>
    <col min="8453" max="8453" width="4.75" style="145" customWidth="1"/>
    <col min="8454" max="8454" width="7.375" style="145" customWidth="1"/>
    <col min="8455" max="8455" width="11.125" style="145" customWidth="1"/>
    <col min="8456" max="8456" width="19.75" style="145" customWidth="1"/>
    <col min="8457" max="8457" width="4.75" style="145" customWidth="1"/>
    <col min="8458" max="8458" width="8.875" style="145" customWidth="1"/>
    <col min="8459" max="8459" width="4.75" style="145" customWidth="1"/>
    <col min="8460" max="8460" width="6" style="145" customWidth="1"/>
    <col min="8461" max="8467" width="4.75" style="145" customWidth="1"/>
    <col min="8468" max="8704" width="16.125" style="145"/>
    <col min="8705" max="8705" width="8" style="145" customWidth="1"/>
    <col min="8706" max="8706" width="6" style="145" customWidth="1"/>
    <col min="8707" max="8707" width="8.75" style="145" customWidth="1"/>
    <col min="8708" max="8708" width="8.375" style="145" customWidth="1"/>
    <col min="8709" max="8709" width="4.75" style="145" customWidth="1"/>
    <col min="8710" max="8710" width="7.375" style="145" customWidth="1"/>
    <col min="8711" max="8711" width="11.125" style="145" customWidth="1"/>
    <col min="8712" max="8712" width="19.75" style="145" customWidth="1"/>
    <col min="8713" max="8713" width="4.75" style="145" customWidth="1"/>
    <col min="8714" max="8714" width="8.875" style="145" customWidth="1"/>
    <col min="8715" max="8715" width="4.75" style="145" customWidth="1"/>
    <col min="8716" max="8716" width="6" style="145" customWidth="1"/>
    <col min="8717" max="8723" width="4.75" style="145" customWidth="1"/>
    <col min="8724" max="8960" width="16.125" style="145"/>
    <col min="8961" max="8961" width="8" style="145" customWidth="1"/>
    <col min="8962" max="8962" width="6" style="145" customWidth="1"/>
    <col min="8963" max="8963" width="8.75" style="145" customWidth="1"/>
    <col min="8964" max="8964" width="8.375" style="145" customWidth="1"/>
    <col min="8965" max="8965" width="4.75" style="145" customWidth="1"/>
    <col min="8966" max="8966" width="7.375" style="145" customWidth="1"/>
    <col min="8967" max="8967" width="11.125" style="145" customWidth="1"/>
    <col min="8968" max="8968" width="19.75" style="145" customWidth="1"/>
    <col min="8969" max="8969" width="4.75" style="145" customWidth="1"/>
    <col min="8970" max="8970" width="8.875" style="145" customWidth="1"/>
    <col min="8971" max="8971" width="4.75" style="145" customWidth="1"/>
    <col min="8972" max="8972" width="6" style="145" customWidth="1"/>
    <col min="8973" max="8979" width="4.75" style="145" customWidth="1"/>
    <col min="8980" max="9216" width="16.125" style="145"/>
    <col min="9217" max="9217" width="8" style="145" customWidth="1"/>
    <col min="9218" max="9218" width="6" style="145" customWidth="1"/>
    <col min="9219" max="9219" width="8.75" style="145" customWidth="1"/>
    <col min="9220" max="9220" width="8.375" style="145" customWidth="1"/>
    <col min="9221" max="9221" width="4.75" style="145" customWidth="1"/>
    <col min="9222" max="9222" width="7.375" style="145" customWidth="1"/>
    <col min="9223" max="9223" width="11.125" style="145" customWidth="1"/>
    <col min="9224" max="9224" width="19.75" style="145" customWidth="1"/>
    <col min="9225" max="9225" width="4.75" style="145" customWidth="1"/>
    <col min="9226" max="9226" width="8.875" style="145" customWidth="1"/>
    <col min="9227" max="9227" width="4.75" style="145" customWidth="1"/>
    <col min="9228" max="9228" width="6" style="145" customWidth="1"/>
    <col min="9229" max="9235" width="4.75" style="145" customWidth="1"/>
    <col min="9236" max="9472" width="16.125" style="145"/>
    <col min="9473" max="9473" width="8" style="145" customWidth="1"/>
    <col min="9474" max="9474" width="6" style="145" customWidth="1"/>
    <col min="9475" max="9475" width="8.75" style="145" customWidth="1"/>
    <col min="9476" max="9476" width="8.375" style="145" customWidth="1"/>
    <col min="9477" max="9477" width="4.75" style="145" customWidth="1"/>
    <col min="9478" max="9478" width="7.375" style="145" customWidth="1"/>
    <col min="9479" max="9479" width="11.125" style="145" customWidth="1"/>
    <col min="9480" max="9480" width="19.75" style="145" customWidth="1"/>
    <col min="9481" max="9481" width="4.75" style="145" customWidth="1"/>
    <col min="9482" max="9482" width="8.875" style="145" customWidth="1"/>
    <col min="9483" max="9483" width="4.75" style="145" customWidth="1"/>
    <col min="9484" max="9484" width="6" style="145" customWidth="1"/>
    <col min="9485" max="9491" width="4.75" style="145" customWidth="1"/>
    <col min="9492" max="9728" width="16.125" style="145"/>
    <col min="9729" max="9729" width="8" style="145" customWidth="1"/>
    <col min="9730" max="9730" width="6" style="145" customWidth="1"/>
    <col min="9731" max="9731" width="8.75" style="145" customWidth="1"/>
    <col min="9732" max="9732" width="8.375" style="145" customWidth="1"/>
    <col min="9733" max="9733" width="4.75" style="145" customWidth="1"/>
    <col min="9734" max="9734" width="7.375" style="145" customWidth="1"/>
    <col min="9735" max="9735" width="11.125" style="145" customWidth="1"/>
    <col min="9736" max="9736" width="19.75" style="145" customWidth="1"/>
    <col min="9737" max="9737" width="4.75" style="145" customWidth="1"/>
    <col min="9738" max="9738" width="8.875" style="145" customWidth="1"/>
    <col min="9739" max="9739" width="4.75" style="145" customWidth="1"/>
    <col min="9740" max="9740" width="6" style="145" customWidth="1"/>
    <col min="9741" max="9747" width="4.75" style="145" customWidth="1"/>
    <col min="9748" max="9984" width="16.125" style="145"/>
    <col min="9985" max="9985" width="8" style="145" customWidth="1"/>
    <col min="9986" max="9986" width="6" style="145" customWidth="1"/>
    <col min="9987" max="9987" width="8.75" style="145" customWidth="1"/>
    <col min="9988" max="9988" width="8.375" style="145" customWidth="1"/>
    <col min="9989" max="9989" width="4.75" style="145" customWidth="1"/>
    <col min="9990" max="9990" width="7.375" style="145" customWidth="1"/>
    <col min="9991" max="9991" width="11.125" style="145" customWidth="1"/>
    <col min="9992" max="9992" width="19.75" style="145" customWidth="1"/>
    <col min="9993" max="9993" width="4.75" style="145" customWidth="1"/>
    <col min="9994" max="9994" width="8.875" style="145" customWidth="1"/>
    <col min="9995" max="9995" width="4.75" style="145" customWidth="1"/>
    <col min="9996" max="9996" width="6" style="145" customWidth="1"/>
    <col min="9997" max="10003" width="4.75" style="145" customWidth="1"/>
    <col min="10004" max="10240" width="16.125" style="145"/>
    <col min="10241" max="10241" width="8" style="145" customWidth="1"/>
    <col min="10242" max="10242" width="6" style="145" customWidth="1"/>
    <col min="10243" max="10243" width="8.75" style="145" customWidth="1"/>
    <col min="10244" max="10244" width="8.375" style="145" customWidth="1"/>
    <col min="10245" max="10245" width="4.75" style="145" customWidth="1"/>
    <col min="10246" max="10246" width="7.375" style="145" customWidth="1"/>
    <col min="10247" max="10247" width="11.125" style="145" customWidth="1"/>
    <col min="10248" max="10248" width="19.75" style="145" customWidth="1"/>
    <col min="10249" max="10249" width="4.75" style="145" customWidth="1"/>
    <col min="10250" max="10250" width="8.875" style="145" customWidth="1"/>
    <col min="10251" max="10251" width="4.75" style="145" customWidth="1"/>
    <col min="10252" max="10252" width="6" style="145" customWidth="1"/>
    <col min="10253" max="10259" width="4.75" style="145" customWidth="1"/>
    <col min="10260" max="10496" width="16.125" style="145"/>
    <col min="10497" max="10497" width="8" style="145" customWidth="1"/>
    <col min="10498" max="10498" width="6" style="145" customWidth="1"/>
    <col min="10499" max="10499" width="8.75" style="145" customWidth="1"/>
    <col min="10500" max="10500" width="8.375" style="145" customWidth="1"/>
    <col min="10501" max="10501" width="4.75" style="145" customWidth="1"/>
    <col min="10502" max="10502" width="7.375" style="145" customWidth="1"/>
    <col min="10503" max="10503" width="11.125" style="145" customWidth="1"/>
    <col min="10504" max="10504" width="19.75" style="145" customWidth="1"/>
    <col min="10505" max="10505" width="4.75" style="145" customWidth="1"/>
    <col min="10506" max="10506" width="8.875" style="145" customWidth="1"/>
    <col min="10507" max="10507" width="4.75" style="145" customWidth="1"/>
    <col min="10508" max="10508" width="6" style="145" customWidth="1"/>
    <col min="10509" max="10515" width="4.75" style="145" customWidth="1"/>
    <col min="10516" max="10752" width="16.125" style="145"/>
    <col min="10753" max="10753" width="8" style="145" customWidth="1"/>
    <col min="10754" max="10754" width="6" style="145" customWidth="1"/>
    <col min="10755" max="10755" width="8.75" style="145" customWidth="1"/>
    <col min="10756" max="10756" width="8.375" style="145" customWidth="1"/>
    <col min="10757" max="10757" width="4.75" style="145" customWidth="1"/>
    <col min="10758" max="10758" width="7.375" style="145" customWidth="1"/>
    <col min="10759" max="10759" width="11.125" style="145" customWidth="1"/>
    <col min="10760" max="10760" width="19.75" style="145" customWidth="1"/>
    <col min="10761" max="10761" width="4.75" style="145" customWidth="1"/>
    <col min="10762" max="10762" width="8.875" style="145" customWidth="1"/>
    <col min="10763" max="10763" width="4.75" style="145" customWidth="1"/>
    <col min="10764" max="10764" width="6" style="145" customWidth="1"/>
    <col min="10765" max="10771" width="4.75" style="145" customWidth="1"/>
    <col min="10772" max="11008" width="16.125" style="145"/>
    <col min="11009" max="11009" width="8" style="145" customWidth="1"/>
    <col min="11010" max="11010" width="6" style="145" customWidth="1"/>
    <col min="11011" max="11011" width="8.75" style="145" customWidth="1"/>
    <col min="11012" max="11012" width="8.375" style="145" customWidth="1"/>
    <col min="11013" max="11013" width="4.75" style="145" customWidth="1"/>
    <col min="11014" max="11014" width="7.375" style="145" customWidth="1"/>
    <col min="11015" max="11015" width="11.125" style="145" customWidth="1"/>
    <col min="11016" max="11016" width="19.75" style="145" customWidth="1"/>
    <col min="11017" max="11017" width="4.75" style="145" customWidth="1"/>
    <col min="11018" max="11018" width="8.875" style="145" customWidth="1"/>
    <col min="11019" max="11019" width="4.75" style="145" customWidth="1"/>
    <col min="11020" max="11020" width="6" style="145" customWidth="1"/>
    <col min="11021" max="11027" width="4.75" style="145" customWidth="1"/>
    <col min="11028" max="11264" width="16.125" style="145"/>
    <col min="11265" max="11265" width="8" style="145" customWidth="1"/>
    <col min="11266" max="11266" width="6" style="145" customWidth="1"/>
    <col min="11267" max="11267" width="8.75" style="145" customWidth="1"/>
    <col min="11268" max="11268" width="8.375" style="145" customWidth="1"/>
    <col min="11269" max="11269" width="4.75" style="145" customWidth="1"/>
    <col min="11270" max="11270" width="7.375" style="145" customWidth="1"/>
    <col min="11271" max="11271" width="11.125" style="145" customWidth="1"/>
    <col min="11272" max="11272" width="19.75" style="145" customWidth="1"/>
    <col min="11273" max="11273" width="4.75" style="145" customWidth="1"/>
    <col min="11274" max="11274" width="8.875" style="145" customWidth="1"/>
    <col min="11275" max="11275" width="4.75" style="145" customWidth="1"/>
    <col min="11276" max="11276" width="6" style="145" customWidth="1"/>
    <col min="11277" max="11283" width="4.75" style="145" customWidth="1"/>
    <col min="11284" max="11520" width="16.125" style="145"/>
    <col min="11521" max="11521" width="8" style="145" customWidth="1"/>
    <col min="11522" max="11522" width="6" style="145" customWidth="1"/>
    <col min="11523" max="11523" width="8.75" style="145" customWidth="1"/>
    <col min="11524" max="11524" width="8.375" style="145" customWidth="1"/>
    <col min="11525" max="11525" width="4.75" style="145" customWidth="1"/>
    <col min="11526" max="11526" width="7.375" style="145" customWidth="1"/>
    <col min="11527" max="11527" width="11.125" style="145" customWidth="1"/>
    <col min="11528" max="11528" width="19.75" style="145" customWidth="1"/>
    <col min="11529" max="11529" width="4.75" style="145" customWidth="1"/>
    <col min="11530" max="11530" width="8.875" style="145" customWidth="1"/>
    <col min="11531" max="11531" width="4.75" style="145" customWidth="1"/>
    <col min="11532" max="11532" width="6" style="145" customWidth="1"/>
    <col min="11533" max="11539" width="4.75" style="145" customWidth="1"/>
    <col min="11540" max="11776" width="16.125" style="145"/>
    <col min="11777" max="11777" width="8" style="145" customWidth="1"/>
    <col min="11778" max="11778" width="6" style="145" customWidth="1"/>
    <col min="11779" max="11779" width="8.75" style="145" customWidth="1"/>
    <col min="11780" max="11780" width="8.375" style="145" customWidth="1"/>
    <col min="11781" max="11781" width="4.75" style="145" customWidth="1"/>
    <col min="11782" max="11782" width="7.375" style="145" customWidth="1"/>
    <col min="11783" max="11783" width="11.125" style="145" customWidth="1"/>
    <col min="11784" max="11784" width="19.75" style="145" customWidth="1"/>
    <col min="11785" max="11785" width="4.75" style="145" customWidth="1"/>
    <col min="11786" max="11786" width="8.875" style="145" customWidth="1"/>
    <col min="11787" max="11787" width="4.75" style="145" customWidth="1"/>
    <col min="11788" max="11788" width="6" style="145" customWidth="1"/>
    <col min="11789" max="11795" width="4.75" style="145" customWidth="1"/>
    <col min="11796" max="12032" width="16.125" style="145"/>
    <col min="12033" max="12033" width="8" style="145" customWidth="1"/>
    <col min="12034" max="12034" width="6" style="145" customWidth="1"/>
    <col min="12035" max="12035" width="8.75" style="145" customWidth="1"/>
    <col min="12036" max="12036" width="8.375" style="145" customWidth="1"/>
    <col min="12037" max="12037" width="4.75" style="145" customWidth="1"/>
    <col min="12038" max="12038" width="7.375" style="145" customWidth="1"/>
    <col min="12039" max="12039" width="11.125" style="145" customWidth="1"/>
    <col min="12040" max="12040" width="19.75" style="145" customWidth="1"/>
    <col min="12041" max="12041" width="4.75" style="145" customWidth="1"/>
    <col min="12042" max="12042" width="8.875" style="145" customWidth="1"/>
    <col min="12043" max="12043" width="4.75" style="145" customWidth="1"/>
    <col min="12044" max="12044" width="6" style="145" customWidth="1"/>
    <col min="12045" max="12051" width="4.75" style="145" customWidth="1"/>
    <col min="12052" max="12288" width="16.125" style="145"/>
    <col min="12289" max="12289" width="8" style="145" customWidth="1"/>
    <col min="12290" max="12290" width="6" style="145" customWidth="1"/>
    <col min="12291" max="12291" width="8.75" style="145" customWidth="1"/>
    <col min="12292" max="12292" width="8.375" style="145" customWidth="1"/>
    <col min="12293" max="12293" width="4.75" style="145" customWidth="1"/>
    <col min="12294" max="12294" width="7.375" style="145" customWidth="1"/>
    <col min="12295" max="12295" width="11.125" style="145" customWidth="1"/>
    <col min="12296" max="12296" width="19.75" style="145" customWidth="1"/>
    <col min="12297" max="12297" width="4.75" style="145" customWidth="1"/>
    <col min="12298" max="12298" width="8.875" style="145" customWidth="1"/>
    <col min="12299" max="12299" width="4.75" style="145" customWidth="1"/>
    <col min="12300" max="12300" width="6" style="145" customWidth="1"/>
    <col min="12301" max="12307" width="4.75" style="145" customWidth="1"/>
    <col min="12308" max="12544" width="16.125" style="145"/>
    <col min="12545" max="12545" width="8" style="145" customWidth="1"/>
    <col min="12546" max="12546" width="6" style="145" customWidth="1"/>
    <col min="12547" max="12547" width="8.75" style="145" customWidth="1"/>
    <col min="12548" max="12548" width="8.375" style="145" customWidth="1"/>
    <col min="12549" max="12549" width="4.75" style="145" customWidth="1"/>
    <col min="12550" max="12550" width="7.375" style="145" customWidth="1"/>
    <col min="12551" max="12551" width="11.125" style="145" customWidth="1"/>
    <col min="12552" max="12552" width="19.75" style="145" customWidth="1"/>
    <col min="12553" max="12553" width="4.75" style="145" customWidth="1"/>
    <col min="12554" max="12554" width="8.875" style="145" customWidth="1"/>
    <col min="12555" max="12555" width="4.75" style="145" customWidth="1"/>
    <col min="12556" max="12556" width="6" style="145" customWidth="1"/>
    <col min="12557" max="12563" width="4.75" style="145" customWidth="1"/>
    <col min="12564" max="12800" width="16.125" style="145"/>
    <col min="12801" max="12801" width="8" style="145" customWidth="1"/>
    <col min="12802" max="12802" width="6" style="145" customWidth="1"/>
    <col min="12803" max="12803" width="8.75" style="145" customWidth="1"/>
    <col min="12804" max="12804" width="8.375" style="145" customWidth="1"/>
    <col min="12805" max="12805" width="4.75" style="145" customWidth="1"/>
    <col min="12806" max="12806" width="7.375" style="145" customWidth="1"/>
    <col min="12807" max="12807" width="11.125" style="145" customWidth="1"/>
    <col min="12808" max="12808" width="19.75" style="145" customWidth="1"/>
    <col min="12809" max="12809" width="4.75" style="145" customWidth="1"/>
    <col min="12810" max="12810" width="8.875" style="145" customWidth="1"/>
    <col min="12811" max="12811" width="4.75" style="145" customWidth="1"/>
    <col min="12812" max="12812" width="6" style="145" customWidth="1"/>
    <col min="12813" max="12819" width="4.75" style="145" customWidth="1"/>
    <col min="12820" max="13056" width="16.125" style="145"/>
    <col min="13057" max="13057" width="8" style="145" customWidth="1"/>
    <col min="13058" max="13058" width="6" style="145" customWidth="1"/>
    <col min="13059" max="13059" width="8.75" style="145" customWidth="1"/>
    <col min="13060" max="13060" width="8.375" style="145" customWidth="1"/>
    <col min="13061" max="13061" width="4.75" style="145" customWidth="1"/>
    <col min="13062" max="13062" width="7.375" style="145" customWidth="1"/>
    <col min="13063" max="13063" width="11.125" style="145" customWidth="1"/>
    <col min="13064" max="13064" width="19.75" style="145" customWidth="1"/>
    <col min="13065" max="13065" width="4.75" style="145" customWidth="1"/>
    <col min="13066" max="13066" width="8.875" style="145" customWidth="1"/>
    <col min="13067" max="13067" width="4.75" style="145" customWidth="1"/>
    <col min="13068" max="13068" width="6" style="145" customWidth="1"/>
    <col min="13069" max="13075" width="4.75" style="145" customWidth="1"/>
    <col min="13076" max="13312" width="16.125" style="145"/>
    <col min="13313" max="13313" width="8" style="145" customWidth="1"/>
    <col min="13314" max="13314" width="6" style="145" customWidth="1"/>
    <col min="13315" max="13315" width="8.75" style="145" customWidth="1"/>
    <col min="13316" max="13316" width="8.375" style="145" customWidth="1"/>
    <col min="13317" max="13317" width="4.75" style="145" customWidth="1"/>
    <col min="13318" max="13318" width="7.375" style="145" customWidth="1"/>
    <col min="13319" max="13319" width="11.125" style="145" customWidth="1"/>
    <col min="13320" max="13320" width="19.75" style="145" customWidth="1"/>
    <col min="13321" max="13321" width="4.75" style="145" customWidth="1"/>
    <col min="13322" max="13322" width="8.875" style="145" customWidth="1"/>
    <col min="13323" max="13323" width="4.75" style="145" customWidth="1"/>
    <col min="13324" max="13324" width="6" style="145" customWidth="1"/>
    <col min="13325" max="13331" width="4.75" style="145" customWidth="1"/>
    <col min="13332" max="13568" width="16.125" style="145"/>
    <col min="13569" max="13569" width="8" style="145" customWidth="1"/>
    <col min="13570" max="13570" width="6" style="145" customWidth="1"/>
    <col min="13571" max="13571" width="8.75" style="145" customWidth="1"/>
    <col min="13572" max="13572" width="8.375" style="145" customWidth="1"/>
    <col min="13573" max="13573" width="4.75" style="145" customWidth="1"/>
    <col min="13574" max="13574" width="7.375" style="145" customWidth="1"/>
    <col min="13575" max="13575" width="11.125" style="145" customWidth="1"/>
    <col min="13576" max="13576" width="19.75" style="145" customWidth="1"/>
    <col min="13577" max="13577" width="4.75" style="145" customWidth="1"/>
    <col min="13578" max="13578" width="8.875" style="145" customWidth="1"/>
    <col min="13579" max="13579" width="4.75" style="145" customWidth="1"/>
    <col min="13580" max="13580" width="6" style="145" customWidth="1"/>
    <col min="13581" max="13587" width="4.75" style="145" customWidth="1"/>
    <col min="13588" max="13824" width="16.125" style="145"/>
    <col min="13825" max="13825" width="8" style="145" customWidth="1"/>
    <col min="13826" max="13826" width="6" style="145" customWidth="1"/>
    <col min="13827" max="13827" width="8.75" style="145" customWidth="1"/>
    <col min="13828" max="13828" width="8.375" style="145" customWidth="1"/>
    <col min="13829" max="13829" width="4.75" style="145" customWidth="1"/>
    <col min="13830" max="13830" width="7.375" style="145" customWidth="1"/>
    <col min="13831" max="13831" width="11.125" style="145" customWidth="1"/>
    <col min="13832" max="13832" width="19.75" style="145" customWidth="1"/>
    <col min="13833" max="13833" width="4.75" style="145" customWidth="1"/>
    <col min="13834" max="13834" width="8.875" style="145" customWidth="1"/>
    <col min="13835" max="13835" width="4.75" style="145" customWidth="1"/>
    <col min="13836" max="13836" width="6" style="145" customWidth="1"/>
    <col min="13837" max="13843" width="4.75" style="145" customWidth="1"/>
    <col min="13844" max="14080" width="16.125" style="145"/>
    <col min="14081" max="14081" width="8" style="145" customWidth="1"/>
    <col min="14082" max="14082" width="6" style="145" customWidth="1"/>
    <col min="14083" max="14083" width="8.75" style="145" customWidth="1"/>
    <col min="14084" max="14084" width="8.375" style="145" customWidth="1"/>
    <col min="14085" max="14085" width="4.75" style="145" customWidth="1"/>
    <col min="14086" max="14086" width="7.375" style="145" customWidth="1"/>
    <col min="14087" max="14087" width="11.125" style="145" customWidth="1"/>
    <col min="14088" max="14088" width="19.75" style="145" customWidth="1"/>
    <col min="14089" max="14089" width="4.75" style="145" customWidth="1"/>
    <col min="14090" max="14090" width="8.875" style="145" customWidth="1"/>
    <col min="14091" max="14091" width="4.75" style="145" customWidth="1"/>
    <col min="14092" max="14092" width="6" style="145" customWidth="1"/>
    <col min="14093" max="14099" width="4.75" style="145" customWidth="1"/>
    <col min="14100" max="14336" width="16.125" style="145"/>
    <col min="14337" max="14337" width="8" style="145" customWidth="1"/>
    <col min="14338" max="14338" width="6" style="145" customWidth="1"/>
    <col min="14339" max="14339" width="8.75" style="145" customWidth="1"/>
    <col min="14340" max="14340" width="8.375" style="145" customWidth="1"/>
    <col min="14341" max="14341" width="4.75" style="145" customWidth="1"/>
    <col min="14342" max="14342" width="7.375" style="145" customWidth="1"/>
    <col min="14343" max="14343" width="11.125" style="145" customWidth="1"/>
    <col min="14344" max="14344" width="19.75" style="145" customWidth="1"/>
    <col min="14345" max="14345" width="4.75" style="145" customWidth="1"/>
    <col min="14346" max="14346" width="8.875" style="145" customWidth="1"/>
    <col min="14347" max="14347" width="4.75" style="145" customWidth="1"/>
    <col min="14348" max="14348" width="6" style="145" customWidth="1"/>
    <col min="14349" max="14355" width="4.75" style="145" customWidth="1"/>
    <col min="14356" max="14592" width="16.125" style="145"/>
    <col min="14593" max="14593" width="8" style="145" customWidth="1"/>
    <col min="14594" max="14594" width="6" style="145" customWidth="1"/>
    <col min="14595" max="14595" width="8.75" style="145" customWidth="1"/>
    <col min="14596" max="14596" width="8.375" style="145" customWidth="1"/>
    <col min="14597" max="14597" width="4.75" style="145" customWidth="1"/>
    <col min="14598" max="14598" width="7.375" style="145" customWidth="1"/>
    <col min="14599" max="14599" width="11.125" style="145" customWidth="1"/>
    <col min="14600" max="14600" width="19.75" style="145" customWidth="1"/>
    <col min="14601" max="14601" width="4.75" style="145" customWidth="1"/>
    <col min="14602" max="14602" width="8.875" style="145" customWidth="1"/>
    <col min="14603" max="14603" width="4.75" style="145" customWidth="1"/>
    <col min="14604" max="14604" width="6" style="145" customWidth="1"/>
    <col min="14605" max="14611" width="4.75" style="145" customWidth="1"/>
    <col min="14612" max="14848" width="16.125" style="145"/>
    <col min="14849" max="14849" width="8" style="145" customWidth="1"/>
    <col min="14850" max="14850" width="6" style="145" customWidth="1"/>
    <col min="14851" max="14851" width="8.75" style="145" customWidth="1"/>
    <col min="14852" max="14852" width="8.375" style="145" customWidth="1"/>
    <col min="14853" max="14853" width="4.75" style="145" customWidth="1"/>
    <col min="14854" max="14854" width="7.375" style="145" customWidth="1"/>
    <col min="14855" max="14855" width="11.125" style="145" customWidth="1"/>
    <col min="14856" max="14856" width="19.75" style="145" customWidth="1"/>
    <col min="14857" max="14857" width="4.75" style="145" customWidth="1"/>
    <col min="14858" max="14858" width="8.875" style="145" customWidth="1"/>
    <col min="14859" max="14859" width="4.75" style="145" customWidth="1"/>
    <col min="14860" max="14860" width="6" style="145" customWidth="1"/>
    <col min="14861" max="14867" width="4.75" style="145" customWidth="1"/>
    <col min="14868" max="15104" width="16.125" style="145"/>
    <col min="15105" max="15105" width="8" style="145" customWidth="1"/>
    <col min="15106" max="15106" width="6" style="145" customWidth="1"/>
    <col min="15107" max="15107" width="8.75" style="145" customWidth="1"/>
    <col min="15108" max="15108" width="8.375" style="145" customWidth="1"/>
    <col min="15109" max="15109" width="4.75" style="145" customWidth="1"/>
    <col min="15110" max="15110" width="7.375" style="145" customWidth="1"/>
    <col min="15111" max="15111" width="11.125" style="145" customWidth="1"/>
    <col min="15112" max="15112" width="19.75" style="145" customWidth="1"/>
    <col min="15113" max="15113" width="4.75" style="145" customWidth="1"/>
    <col min="15114" max="15114" width="8.875" style="145" customWidth="1"/>
    <col min="15115" max="15115" width="4.75" style="145" customWidth="1"/>
    <col min="15116" max="15116" width="6" style="145" customWidth="1"/>
    <col min="15117" max="15123" width="4.75" style="145" customWidth="1"/>
    <col min="15124" max="15360" width="16.125" style="145"/>
    <col min="15361" max="15361" width="8" style="145" customWidth="1"/>
    <col min="15362" max="15362" width="6" style="145" customWidth="1"/>
    <col min="15363" max="15363" width="8.75" style="145" customWidth="1"/>
    <col min="15364" max="15364" width="8.375" style="145" customWidth="1"/>
    <col min="15365" max="15365" width="4.75" style="145" customWidth="1"/>
    <col min="15366" max="15366" width="7.375" style="145" customWidth="1"/>
    <col min="15367" max="15367" width="11.125" style="145" customWidth="1"/>
    <col min="15368" max="15368" width="19.75" style="145" customWidth="1"/>
    <col min="15369" max="15369" width="4.75" style="145" customWidth="1"/>
    <col min="15370" max="15370" width="8.875" style="145" customWidth="1"/>
    <col min="15371" max="15371" width="4.75" style="145" customWidth="1"/>
    <col min="15372" max="15372" width="6" style="145" customWidth="1"/>
    <col min="15373" max="15379" width="4.75" style="145" customWidth="1"/>
    <col min="15380" max="15616" width="16.125" style="145"/>
    <col min="15617" max="15617" width="8" style="145" customWidth="1"/>
    <col min="15618" max="15618" width="6" style="145" customWidth="1"/>
    <col min="15619" max="15619" width="8.75" style="145" customWidth="1"/>
    <col min="15620" max="15620" width="8.375" style="145" customWidth="1"/>
    <col min="15621" max="15621" width="4.75" style="145" customWidth="1"/>
    <col min="15622" max="15622" width="7.375" style="145" customWidth="1"/>
    <col min="15623" max="15623" width="11.125" style="145" customWidth="1"/>
    <col min="15624" max="15624" width="19.75" style="145" customWidth="1"/>
    <col min="15625" max="15625" width="4.75" style="145" customWidth="1"/>
    <col min="15626" max="15626" width="8.875" style="145" customWidth="1"/>
    <col min="15627" max="15627" width="4.75" style="145" customWidth="1"/>
    <col min="15628" max="15628" width="6" style="145" customWidth="1"/>
    <col min="15629" max="15635" width="4.75" style="145" customWidth="1"/>
    <col min="15636" max="15872" width="16.125" style="145"/>
    <col min="15873" max="15873" width="8" style="145" customWidth="1"/>
    <col min="15874" max="15874" width="6" style="145" customWidth="1"/>
    <col min="15875" max="15875" width="8.75" style="145" customWidth="1"/>
    <col min="15876" max="15876" width="8.375" style="145" customWidth="1"/>
    <col min="15877" max="15877" width="4.75" style="145" customWidth="1"/>
    <col min="15878" max="15878" width="7.375" style="145" customWidth="1"/>
    <col min="15879" max="15879" width="11.125" style="145" customWidth="1"/>
    <col min="15880" max="15880" width="19.75" style="145" customWidth="1"/>
    <col min="15881" max="15881" width="4.75" style="145" customWidth="1"/>
    <col min="15882" max="15882" width="8.875" style="145" customWidth="1"/>
    <col min="15883" max="15883" width="4.75" style="145" customWidth="1"/>
    <col min="15884" max="15884" width="6" style="145" customWidth="1"/>
    <col min="15885" max="15891" width="4.75" style="145" customWidth="1"/>
    <col min="15892" max="16128" width="16.125" style="145"/>
    <col min="16129" max="16129" width="8" style="145" customWidth="1"/>
    <col min="16130" max="16130" width="6" style="145" customWidth="1"/>
    <col min="16131" max="16131" width="8.75" style="145" customWidth="1"/>
    <col min="16132" max="16132" width="8.375" style="145" customWidth="1"/>
    <col min="16133" max="16133" width="4.75" style="145" customWidth="1"/>
    <col min="16134" max="16134" width="7.375" style="145" customWidth="1"/>
    <col min="16135" max="16135" width="11.125" style="145" customWidth="1"/>
    <col min="16136" max="16136" width="19.75" style="145" customWidth="1"/>
    <col min="16137" max="16137" width="4.75" style="145" customWidth="1"/>
    <col min="16138" max="16138" width="8.875" style="145" customWidth="1"/>
    <col min="16139" max="16139" width="4.75" style="145" customWidth="1"/>
    <col min="16140" max="16140" width="6" style="145" customWidth="1"/>
    <col min="16141" max="16147" width="4.75" style="145" customWidth="1"/>
    <col min="16148" max="16384" width="16.125" style="145"/>
  </cols>
  <sheetData>
    <row r="1" spans="1:13">
      <c r="A1" s="145"/>
      <c r="B1" s="686" t="s">
        <v>298</v>
      </c>
      <c r="C1" s="686"/>
      <c r="D1" s="682" t="s">
        <v>299</v>
      </c>
      <c r="E1" s="682"/>
      <c r="F1" s="682"/>
      <c r="G1" s="682"/>
      <c r="H1" s="145" t="s">
        <v>300</v>
      </c>
      <c r="I1" s="673" t="s">
        <v>301</v>
      </c>
      <c r="J1" s="673"/>
      <c r="K1" s="673"/>
      <c r="L1" s="63"/>
    </row>
    <row r="2" spans="1:13">
      <c r="A2" s="145"/>
      <c r="B2" s="686"/>
      <c r="C2" s="686"/>
      <c r="D2" s="682"/>
      <c r="E2" s="682"/>
      <c r="F2" s="682"/>
      <c r="G2" s="682"/>
      <c r="H2" s="7">
        <f>COUNTIF($M$5:$N$26,"東近江市")</f>
        <v>1</v>
      </c>
      <c r="J2" s="145"/>
      <c r="K2" s="145"/>
      <c r="L2" s="63"/>
    </row>
    <row r="3" spans="1:13">
      <c r="A3" s="145"/>
      <c r="B3" s="62" t="s">
        <v>302</v>
      </c>
      <c r="C3" s="62"/>
      <c r="D3" s="268" t="s">
        <v>303</v>
      </c>
      <c r="F3" s="63"/>
      <c r="I3" s="674">
        <f>H2/COUNTA(M5:N26)</f>
        <v>4.5454545454545456E-2</v>
      </c>
      <c r="J3" s="674"/>
      <c r="K3" s="674"/>
      <c r="L3" s="63"/>
    </row>
    <row r="4" spans="1:13">
      <c r="A4" s="145"/>
      <c r="B4" s="668" t="s">
        <v>304</v>
      </c>
      <c r="C4" s="668"/>
      <c r="D4" s="145" t="s">
        <v>305</v>
      </c>
      <c r="F4" s="63"/>
      <c r="G4" s="145" t="str">
        <f>B4&amp;C4</f>
        <v>アビックＢＢ</v>
      </c>
      <c r="K4" s="6" t="str">
        <f>IF(J4="","",(2012-J4))</f>
        <v/>
      </c>
      <c r="L4" s="63"/>
    </row>
    <row r="5" spans="1:13">
      <c r="A5" s="275" t="s">
        <v>306</v>
      </c>
      <c r="B5" s="62" t="s">
        <v>375</v>
      </c>
      <c r="C5" s="62" t="s">
        <v>376</v>
      </c>
      <c r="D5" s="145" t="str">
        <f>$B$4</f>
        <v>アビックＢＢ</v>
      </c>
      <c r="F5" s="63" t="str">
        <f>A5</f>
        <v>あ０１</v>
      </c>
      <c r="G5" s="145" t="str">
        <f>B5&amp;C5</f>
        <v>西川昌一</v>
      </c>
      <c r="H5" s="271" t="str">
        <f>$B$3</f>
        <v>アビック</v>
      </c>
      <c r="I5" s="271" t="s">
        <v>307</v>
      </c>
      <c r="J5" s="9">
        <v>1970</v>
      </c>
      <c r="K5" s="6">
        <f>IF(J5="","",(2022-J5))</f>
        <v>52</v>
      </c>
      <c r="L5" s="63" t="str">
        <f t="shared" ref="L5:L27" si="0">IF(G5="","",IF(COUNTIF($G$6:$G$589,G5)&gt;1,"2重登録","OK"))</f>
        <v>OK</v>
      </c>
      <c r="M5" s="62" t="s">
        <v>308</v>
      </c>
    </row>
    <row r="6" spans="1:13">
      <c r="A6" s="275" t="s">
        <v>309</v>
      </c>
      <c r="B6" s="145" t="s">
        <v>310</v>
      </c>
      <c r="C6" s="145" t="s">
        <v>311</v>
      </c>
      <c r="D6" s="145" t="str">
        <f t="shared" ref="D6:D27" si="1">$B$4</f>
        <v>アビックＢＢ</v>
      </c>
      <c r="F6" s="145" t="str">
        <f>A6</f>
        <v>あ０２</v>
      </c>
      <c r="G6" s="145" t="str">
        <f>B6&amp;C6</f>
        <v>青木重之</v>
      </c>
      <c r="H6" s="271" t="str">
        <f t="shared" ref="H6:H27" si="2">$B$3</f>
        <v>アビック</v>
      </c>
      <c r="I6" s="271" t="s">
        <v>307</v>
      </c>
      <c r="J6" s="64">
        <v>1971</v>
      </c>
      <c r="K6" s="6">
        <f>IF(J6="","",(2022-J6))</f>
        <v>51</v>
      </c>
      <c r="L6" s="63" t="str">
        <f t="shared" si="0"/>
        <v>OK</v>
      </c>
      <c r="M6" s="62" t="s">
        <v>312</v>
      </c>
    </row>
    <row r="7" spans="1:13">
      <c r="A7" s="275" t="s">
        <v>313</v>
      </c>
      <c r="B7" s="62" t="s">
        <v>868</v>
      </c>
      <c r="C7" s="62" t="s">
        <v>869</v>
      </c>
      <c r="D7" s="145" t="str">
        <f t="shared" si="1"/>
        <v>アビックＢＢ</v>
      </c>
      <c r="F7" s="63" t="str">
        <f>A7</f>
        <v>あ０３</v>
      </c>
      <c r="G7" s="145" t="str">
        <f>B7&amp;C7</f>
        <v>安達隆一</v>
      </c>
      <c r="H7" s="271" t="str">
        <f t="shared" si="2"/>
        <v>アビック</v>
      </c>
      <c r="I7" s="271" t="s">
        <v>307</v>
      </c>
      <c r="J7" s="9">
        <v>1970</v>
      </c>
      <c r="K7" s="6">
        <f>IF(J7="","",(2022-J7))</f>
        <v>52</v>
      </c>
      <c r="L7" s="63" t="str">
        <f t="shared" si="0"/>
        <v>OK</v>
      </c>
      <c r="M7" s="62" t="s">
        <v>321</v>
      </c>
    </row>
    <row r="8" spans="1:13">
      <c r="A8" s="275" t="s">
        <v>315</v>
      </c>
      <c r="B8" s="62" t="s">
        <v>1191</v>
      </c>
      <c r="C8" s="62" t="s">
        <v>1226</v>
      </c>
      <c r="D8" s="145" t="str">
        <f t="shared" si="1"/>
        <v>アビックＢＢ</v>
      </c>
      <c r="F8" s="63" t="str">
        <f t="shared" ref="F8:F24" si="3">A8</f>
        <v>あ０４</v>
      </c>
      <c r="G8" s="145" t="str">
        <f t="shared" ref="G8:G26" si="4">B8&amp;C8</f>
        <v>上原義弘</v>
      </c>
      <c r="H8" s="271" t="str">
        <f t="shared" si="2"/>
        <v>アビック</v>
      </c>
      <c r="I8" s="271" t="s">
        <v>307</v>
      </c>
      <c r="J8" s="9">
        <v>1974</v>
      </c>
      <c r="K8" s="6">
        <f>IF(J8="","",(2022-J8))</f>
        <v>48</v>
      </c>
      <c r="L8" s="63" t="str">
        <f t="shared" si="0"/>
        <v>OK</v>
      </c>
      <c r="M8" s="62" t="s">
        <v>308</v>
      </c>
    </row>
    <row r="9" spans="1:13">
      <c r="A9" s="275" t="s">
        <v>316</v>
      </c>
      <c r="B9" s="62" t="s">
        <v>1246</v>
      </c>
      <c r="C9" s="62" t="s">
        <v>1247</v>
      </c>
      <c r="D9" s="145" t="str">
        <f t="shared" si="1"/>
        <v>アビックＢＢ</v>
      </c>
      <c r="F9" s="63" t="str">
        <f t="shared" si="3"/>
        <v>あ０５</v>
      </c>
      <c r="G9" s="145" t="str">
        <f t="shared" si="4"/>
        <v>坂田義記</v>
      </c>
      <c r="H9" s="271" t="str">
        <f t="shared" si="2"/>
        <v>アビック</v>
      </c>
      <c r="I9" s="271" t="s">
        <v>307</v>
      </c>
      <c r="J9" s="9">
        <v>1988</v>
      </c>
      <c r="K9" s="6">
        <f>IF(J9="","",(2022-J9))</f>
        <v>34</v>
      </c>
      <c r="L9" s="63" t="str">
        <f t="shared" si="0"/>
        <v>OK</v>
      </c>
      <c r="M9" s="62" t="s">
        <v>385</v>
      </c>
    </row>
    <row r="10" spans="1:13">
      <c r="A10" s="275" t="s">
        <v>318</v>
      </c>
      <c r="B10" s="62" t="s">
        <v>319</v>
      </c>
      <c r="C10" s="62" t="s">
        <v>320</v>
      </c>
      <c r="D10" s="145" t="str">
        <f t="shared" si="1"/>
        <v>アビックＢＢ</v>
      </c>
      <c r="F10" s="63" t="str">
        <f t="shared" si="3"/>
        <v>あ０６</v>
      </c>
      <c r="G10" s="145" t="str">
        <f t="shared" si="4"/>
        <v>谷崎真也</v>
      </c>
      <c r="H10" s="271" t="str">
        <f t="shared" si="2"/>
        <v>アビック</v>
      </c>
      <c r="I10" s="271" t="s">
        <v>307</v>
      </c>
      <c r="J10" s="9">
        <v>1972</v>
      </c>
      <c r="K10" s="6">
        <f>IF(J10="","",(2022-J10))</f>
        <v>50</v>
      </c>
      <c r="L10" s="63" t="str">
        <f t="shared" si="0"/>
        <v>OK</v>
      </c>
      <c r="M10" s="62" t="s">
        <v>321</v>
      </c>
    </row>
    <row r="11" spans="1:13">
      <c r="A11" s="275" t="s">
        <v>322</v>
      </c>
      <c r="B11" s="62" t="s">
        <v>890</v>
      </c>
      <c r="C11" s="62" t="s">
        <v>891</v>
      </c>
      <c r="D11" s="145" t="str">
        <f t="shared" si="1"/>
        <v>アビックＢＢ</v>
      </c>
      <c r="F11" s="63" t="str">
        <f t="shared" si="3"/>
        <v>あ０７</v>
      </c>
      <c r="G11" s="145" t="str">
        <f t="shared" si="4"/>
        <v>小路貴</v>
      </c>
      <c r="H11" s="271" t="str">
        <f t="shared" si="2"/>
        <v>アビック</v>
      </c>
      <c r="I11" s="271" t="s">
        <v>307</v>
      </c>
      <c r="J11" s="9">
        <v>1970</v>
      </c>
      <c r="K11" s="6">
        <f>IF(J11="","",(2022-J11))</f>
        <v>52</v>
      </c>
      <c r="L11" s="63" t="str">
        <f t="shared" si="0"/>
        <v>OK</v>
      </c>
      <c r="M11" s="62" t="s">
        <v>308</v>
      </c>
    </row>
    <row r="12" spans="1:13">
      <c r="A12" s="275" t="s">
        <v>324</v>
      </c>
      <c r="B12" s="60" t="s">
        <v>323</v>
      </c>
      <c r="C12" s="60" t="s">
        <v>325</v>
      </c>
      <c r="D12" s="145" t="str">
        <f t="shared" si="1"/>
        <v>アビックＢＢ</v>
      </c>
      <c r="F12" s="63" t="str">
        <f t="shared" si="3"/>
        <v>あ０８</v>
      </c>
      <c r="G12" s="145" t="str">
        <f t="shared" si="4"/>
        <v>齋田優子</v>
      </c>
      <c r="H12" s="271" t="str">
        <f t="shared" si="2"/>
        <v>アビック</v>
      </c>
      <c r="I12" s="67" t="s">
        <v>326</v>
      </c>
      <c r="J12" s="9">
        <v>1970</v>
      </c>
      <c r="K12" s="6">
        <f>IF(J12="","",(2022-J12))</f>
        <v>52</v>
      </c>
      <c r="L12" s="63" t="str">
        <f t="shared" si="0"/>
        <v>OK</v>
      </c>
      <c r="M12" s="62" t="s">
        <v>308</v>
      </c>
    </row>
    <row r="13" spans="1:13">
      <c r="A13" s="275" t="s">
        <v>327</v>
      </c>
      <c r="B13" s="62" t="s">
        <v>328</v>
      </c>
      <c r="C13" s="62" t="s">
        <v>892</v>
      </c>
      <c r="D13" s="145" t="str">
        <f t="shared" si="1"/>
        <v>アビックＢＢ</v>
      </c>
      <c r="F13" s="63" t="str">
        <f t="shared" si="3"/>
        <v>あ０９</v>
      </c>
      <c r="G13" s="145" t="str">
        <f t="shared" si="4"/>
        <v>平居崇</v>
      </c>
      <c r="H13" s="271" t="str">
        <f t="shared" si="2"/>
        <v>アビック</v>
      </c>
      <c r="I13" s="271" t="s">
        <v>307</v>
      </c>
      <c r="J13" s="9">
        <v>1972</v>
      </c>
      <c r="K13" s="6">
        <f>IF(J13="","",(2022-J13))</f>
        <v>50</v>
      </c>
      <c r="L13" s="63" t="str">
        <f t="shared" si="0"/>
        <v>OK</v>
      </c>
      <c r="M13" s="62" t="s">
        <v>329</v>
      </c>
    </row>
    <row r="14" spans="1:13">
      <c r="A14" s="275" t="s">
        <v>330</v>
      </c>
      <c r="B14" s="62" t="s">
        <v>893</v>
      </c>
      <c r="C14" s="62" t="s">
        <v>894</v>
      </c>
      <c r="D14" s="145" t="str">
        <f t="shared" si="1"/>
        <v>アビックＢＢ</v>
      </c>
      <c r="F14" s="63" t="str">
        <f t="shared" si="3"/>
        <v>あ１０</v>
      </c>
      <c r="G14" s="145" t="str">
        <f t="shared" si="4"/>
        <v>大林弘典</v>
      </c>
      <c r="H14" s="271" t="str">
        <f t="shared" si="2"/>
        <v>アビック</v>
      </c>
      <c r="I14" s="271" t="s">
        <v>307</v>
      </c>
      <c r="J14" s="9">
        <v>1989</v>
      </c>
      <c r="K14" s="6">
        <f>IF(J14="","",(2022-J14))</f>
        <v>33</v>
      </c>
      <c r="L14" s="63" t="str">
        <f t="shared" si="0"/>
        <v>OK</v>
      </c>
      <c r="M14" s="62" t="s">
        <v>345</v>
      </c>
    </row>
    <row r="15" spans="1:13">
      <c r="A15" s="275" t="s">
        <v>331</v>
      </c>
      <c r="B15" s="60" t="s">
        <v>332</v>
      </c>
      <c r="C15" s="60" t="s">
        <v>333</v>
      </c>
      <c r="D15" s="145" t="str">
        <f t="shared" si="1"/>
        <v>アビックＢＢ</v>
      </c>
      <c r="F15" s="63" t="str">
        <f t="shared" si="3"/>
        <v>あ１１</v>
      </c>
      <c r="G15" s="145" t="str">
        <f t="shared" si="4"/>
        <v>野上恵梨子</v>
      </c>
      <c r="H15" s="271" t="str">
        <f t="shared" si="2"/>
        <v>アビック</v>
      </c>
      <c r="I15" s="67" t="s">
        <v>326</v>
      </c>
      <c r="J15" s="9">
        <v>1987</v>
      </c>
      <c r="K15" s="6">
        <f>IF(J15="","",(2022-J15))</f>
        <v>35</v>
      </c>
      <c r="L15" s="63" t="str">
        <f t="shared" si="0"/>
        <v>OK</v>
      </c>
      <c r="M15" s="62" t="s">
        <v>334</v>
      </c>
    </row>
    <row r="16" spans="1:13">
      <c r="A16" s="275" t="s">
        <v>335</v>
      </c>
      <c r="B16" s="60" t="s">
        <v>336</v>
      </c>
      <c r="C16" s="60" t="s">
        <v>337</v>
      </c>
      <c r="D16" s="145" t="str">
        <f t="shared" si="1"/>
        <v>アビックＢＢ</v>
      </c>
      <c r="F16" s="63" t="str">
        <f t="shared" si="3"/>
        <v>あ１２</v>
      </c>
      <c r="G16" s="145" t="str">
        <f t="shared" si="4"/>
        <v>西山抄千代</v>
      </c>
      <c r="H16" s="271" t="str">
        <f t="shared" si="2"/>
        <v>アビック</v>
      </c>
      <c r="I16" s="67" t="s">
        <v>326</v>
      </c>
      <c r="J16" s="9">
        <v>1972</v>
      </c>
      <c r="K16" s="6">
        <f>IF(J16="","",(2022-J16))</f>
        <v>50</v>
      </c>
      <c r="L16" s="63" t="str">
        <f t="shared" si="0"/>
        <v>OK</v>
      </c>
      <c r="M16" s="62" t="s">
        <v>338</v>
      </c>
    </row>
    <row r="17" spans="1:14">
      <c r="A17" s="275" t="s">
        <v>339</v>
      </c>
      <c r="B17" s="60" t="s">
        <v>340</v>
      </c>
      <c r="C17" s="60" t="s">
        <v>341</v>
      </c>
      <c r="D17" s="145" t="str">
        <f t="shared" si="1"/>
        <v>アビックＢＢ</v>
      </c>
      <c r="F17" s="63" t="str">
        <f t="shared" si="3"/>
        <v>あ１３</v>
      </c>
      <c r="G17" s="145" t="str">
        <f t="shared" si="4"/>
        <v>三原啓子</v>
      </c>
      <c r="H17" s="271" t="str">
        <f t="shared" si="2"/>
        <v>アビック</v>
      </c>
      <c r="I17" s="67" t="s">
        <v>326</v>
      </c>
      <c r="J17" s="9">
        <v>1964</v>
      </c>
      <c r="K17" s="6">
        <f>IF(J17="","",(2022-J17))</f>
        <v>58</v>
      </c>
      <c r="L17" s="63" t="str">
        <f t="shared" si="0"/>
        <v>OK</v>
      </c>
      <c r="M17" s="62" t="s">
        <v>308</v>
      </c>
    </row>
    <row r="18" spans="1:14">
      <c r="A18" s="275" t="s">
        <v>342</v>
      </c>
      <c r="B18" s="62" t="s">
        <v>343</v>
      </c>
      <c r="C18" s="62" t="s">
        <v>344</v>
      </c>
      <c r="D18" s="145" t="str">
        <f t="shared" si="1"/>
        <v>アビックＢＢ</v>
      </c>
      <c r="F18" s="63" t="str">
        <f t="shared" si="3"/>
        <v>あ１４</v>
      </c>
      <c r="G18" s="145" t="str">
        <f t="shared" si="4"/>
        <v>落合良弘</v>
      </c>
      <c r="H18" s="271" t="str">
        <f t="shared" si="2"/>
        <v>アビック</v>
      </c>
      <c r="I18" s="271" t="s">
        <v>307</v>
      </c>
      <c r="J18" s="9">
        <v>1968</v>
      </c>
      <c r="K18" s="6">
        <f>IF(J18="","",(2022-J18))</f>
        <v>54</v>
      </c>
      <c r="L18" s="63" t="str">
        <f t="shared" si="0"/>
        <v>OK</v>
      </c>
      <c r="M18" s="62" t="s">
        <v>345</v>
      </c>
    </row>
    <row r="19" spans="1:14" s="143" customFormat="1">
      <c r="A19" s="275" t="s">
        <v>346</v>
      </c>
      <c r="B19" s="62" t="s">
        <v>347</v>
      </c>
      <c r="C19" s="62" t="s">
        <v>895</v>
      </c>
      <c r="D19" s="145" t="str">
        <f t="shared" si="1"/>
        <v>アビックＢＢ</v>
      </c>
      <c r="F19" s="63" t="str">
        <f t="shared" si="3"/>
        <v>あ１５</v>
      </c>
      <c r="G19" s="145" t="str">
        <f t="shared" si="4"/>
        <v>杉原徹</v>
      </c>
      <c r="H19" s="271" t="str">
        <f t="shared" si="2"/>
        <v>アビック</v>
      </c>
      <c r="I19" s="271" t="s">
        <v>307</v>
      </c>
      <c r="J19" s="9">
        <v>1990</v>
      </c>
      <c r="K19" s="6">
        <f>IF(J19="","",(2022-J19))</f>
        <v>32</v>
      </c>
      <c r="L19" s="63" t="str">
        <f t="shared" si="0"/>
        <v>OK</v>
      </c>
      <c r="M19" s="62" t="s">
        <v>308</v>
      </c>
    </row>
    <row r="20" spans="1:14" s="143" customFormat="1">
      <c r="A20" s="275" t="s">
        <v>348</v>
      </c>
      <c r="B20" s="73" t="s">
        <v>349</v>
      </c>
      <c r="C20" s="73" t="s">
        <v>350</v>
      </c>
      <c r="D20" s="145" t="str">
        <f t="shared" si="1"/>
        <v>アビックＢＢ</v>
      </c>
      <c r="E20" s="145"/>
      <c r="F20" s="145" t="str">
        <f t="shared" si="3"/>
        <v>あ１６</v>
      </c>
      <c r="G20" s="145" t="str">
        <f t="shared" si="4"/>
        <v>澤村直子</v>
      </c>
      <c r="H20" s="271" t="str">
        <f t="shared" si="2"/>
        <v>アビック</v>
      </c>
      <c r="I20" s="67" t="s">
        <v>326</v>
      </c>
      <c r="J20" s="145">
        <v>1967</v>
      </c>
      <c r="K20" s="6">
        <f>IF(J20="","",(2022-J20))</f>
        <v>55</v>
      </c>
      <c r="L20" s="63" t="str">
        <f t="shared" si="0"/>
        <v>OK</v>
      </c>
      <c r="M20" s="73" t="s">
        <v>351</v>
      </c>
      <c r="N20" s="99"/>
    </row>
    <row r="21" spans="1:14" s="143" customFormat="1">
      <c r="A21" s="276" t="s">
        <v>352</v>
      </c>
      <c r="B21" s="101" t="s">
        <v>501</v>
      </c>
      <c r="C21" s="101" t="s">
        <v>896</v>
      </c>
      <c r="D21" s="145" t="str">
        <f t="shared" si="1"/>
        <v>アビックＢＢ</v>
      </c>
      <c r="E21" s="135"/>
      <c r="F21" s="265" t="str">
        <f t="shared" si="3"/>
        <v>あ１７</v>
      </c>
      <c r="G21" s="265" t="str">
        <f t="shared" si="4"/>
        <v xml:space="preserve">松井傳樹 </v>
      </c>
      <c r="H21" s="271" t="str">
        <f t="shared" si="2"/>
        <v>アビック</v>
      </c>
      <c r="I21" s="50" t="s">
        <v>473</v>
      </c>
      <c r="J21" s="267">
        <v>1987</v>
      </c>
      <c r="K21" s="6">
        <f>IF(J21="","",(2022-J21))</f>
        <v>35</v>
      </c>
      <c r="L21" s="63" t="str">
        <f t="shared" si="0"/>
        <v>OK</v>
      </c>
      <c r="M21" s="101" t="s">
        <v>308</v>
      </c>
    </row>
    <row r="22" spans="1:14" s="143" customFormat="1">
      <c r="A22" s="276" t="s">
        <v>353</v>
      </c>
      <c r="B22" s="100" t="s">
        <v>354</v>
      </c>
      <c r="C22" s="100" t="s">
        <v>1248</v>
      </c>
      <c r="D22" s="145" t="str">
        <f t="shared" si="1"/>
        <v>アビックＢＢ</v>
      </c>
      <c r="E22" s="135"/>
      <c r="F22" s="101" t="str">
        <f t="shared" si="3"/>
        <v>あ１８</v>
      </c>
      <c r="G22" s="101" t="str">
        <f t="shared" si="4"/>
        <v>治田紗映子</v>
      </c>
      <c r="H22" s="271" t="str">
        <f t="shared" si="2"/>
        <v>アビック</v>
      </c>
      <c r="I22" s="67" t="s">
        <v>326</v>
      </c>
      <c r="J22" s="267">
        <v>1983</v>
      </c>
      <c r="K22" s="6">
        <f>IF(J22="","",(2022-J22))</f>
        <v>39</v>
      </c>
      <c r="L22" s="63" t="str">
        <f t="shared" si="0"/>
        <v>OK</v>
      </c>
      <c r="M22" s="101" t="s">
        <v>396</v>
      </c>
    </row>
    <row r="23" spans="1:14" s="143" customFormat="1">
      <c r="A23" s="275" t="s">
        <v>355</v>
      </c>
      <c r="B23" s="101" t="s">
        <v>501</v>
      </c>
      <c r="C23" s="101" t="s">
        <v>897</v>
      </c>
      <c r="D23" s="145" t="str">
        <f t="shared" si="1"/>
        <v>アビックＢＢ</v>
      </c>
      <c r="F23" s="101" t="str">
        <f t="shared" si="3"/>
        <v>あ１９</v>
      </c>
      <c r="G23" s="101" t="str">
        <f t="shared" si="4"/>
        <v>松井寛司</v>
      </c>
      <c r="H23" s="271" t="str">
        <f t="shared" si="2"/>
        <v>アビック</v>
      </c>
      <c r="I23" s="50" t="s">
        <v>473</v>
      </c>
      <c r="J23" s="267">
        <v>1980</v>
      </c>
      <c r="K23" s="6">
        <f>IF(J23="","",(2022-J23))</f>
        <v>42</v>
      </c>
      <c r="L23" s="63" t="str">
        <f t="shared" si="0"/>
        <v>OK</v>
      </c>
      <c r="M23" s="101" t="s">
        <v>345</v>
      </c>
    </row>
    <row r="24" spans="1:14" s="143" customFormat="1">
      <c r="A24" s="275" t="s">
        <v>357</v>
      </c>
      <c r="B24" s="100" t="s">
        <v>358</v>
      </c>
      <c r="C24" s="100" t="s">
        <v>359</v>
      </c>
      <c r="D24" s="145" t="str">
        <f t="shared" si="1"/>
        <v>アビックＢＢ</v>
      </c>
      <c r="F24" s="101" t="str">
        <f t="shared" si="3"/>
        <v>あ２０</v>
      </c>
      <c r="G24" s="101" t="str">
        <f t="shared" si="4"/>
        <v>成宮まき</v>
      </c>
      <c r="H24" s="271" t="str">
        <f t="shared" si="2"/>
        <v>アビック</v>
      </c>
      <c r="I24" s="67" t="s">
        <v>326</v>
      </c>
      <c r="J24" s="267">
        <v>1970</v>
      </c>
      <c r="K24" s="6">
        <f>IF(J24="","",(2022-J24))</f>
        <v>52</v>
      </c>
      <c r="L24" s="63" t="str">
        <f t="shared" si="0"/>
        <v>OK</v>
      </c>
      <c r="M24" s="62" t="s">
        <v>308</v>
      </c>
    </row>
    <row r="25" spans="1:14" s="143" customFormat="1">
      <c r="A25" s="275" t="s">
        <v>898</v>
      </c>
      <c r="B25" s="100" t="s">
        <v>899</v>
      </c>
      <c r="C25" s="100" t="s">
        <v>900</v>
      </c>
      <c r="D25" s="145" t="str">
        <f t="shared" si="1"/>
        <v>アビックＢＢ</v>
      </c>
      <c r="F25" s="101" t="str">
        <f>A25</f>
        <v>あ２１</v>
      </c>
      <c r="G25" s="101" t="str">
        <f t="shared" si="4"/>
        <v>鹿取あつみ</v>
      </c>
      <c r="H25" s="271" t="str">
        <f t="shared" si="2"/>
        <v>アビック</v>
      </c>
      <c r="I25" s="67" t="s">
        <v>326</v>
      </c>
      <c r="J25" s="267">
        <v>1955</v>
      </c>
      <c r="K25" s="6">
        <f>IF(J25="","",(2022-J25))</f>
        <v>67</v>
      </c>
      <c r="L25" s="63" t="str">
        <f t="shared" si="0"/>
        <v>OK</v>
      </c>
      <c r="M25" s="62" t="s">
        <v>338</v>
      </c>
    </row>
    <row r="26" spans="1:14" s="143" customFormat="1">
      <c r="A26" s="275" t="s">
        <v>901</v>
      </c>
      <c r="B26" s="62" t="s">
        <v>317</v>
      </c>
      <c r="C26" s="62" t="s">
        <v>902</v>
      </c>
      <c r="D26" s="145" t="str">
        <f t="shared" si="1"/>
        <v>アビックＢＢ</v>
      </c>
      <c r="F26" s="63" t="str">
        <f>A26</f>
        <v>あ２２</v>
      </c>
      <c r="G26" s="145" t="str">
        <f t="shared" si="4"/>
        <v>中村憲生</v>
      </c>
      <c r="H26" s="271" t="str">
        <f t="shared" si="2"/>
        <v>アビック</v>
      </c>
      <c r="I26" s="271" t="s">
        <v>307</v>
      </c>
      <c r="J26" s="9">
        <v>1965</v>
      </c>
      <c r="K26" s="6">
        <f>IF(J26="","",(2022-J26))</f>
        <v>57</v>
      </c>
      <c r="L26" s="63" t="str">
        <f t="shared" si="0"/>
        <v>OK</v>
      </c>
      <c r="M26" s="62" t="s">
        <v>308</v>
      </c>
    </row>
    <row r="27" spans="1:14" s="143" customFormat="1">
      <c r="A27" s="275" t="s">
        <v>1249</v>
      </c>
      <c r="B27" s="62" t="s">
        <v>1250</v>
      </c>
      <c r="C27" s="62" t="s">
        <v>1251</v>
      </c>
      <c r="D27" s="145" t="str">
        <f t="shared" si="1"/>
        <v>アビックＢＢ</v>
      </c>
      <c r="F27" s="63" t="str">
        <f>A27</f>
        <v>あ２３</v>
      </c>
      <c r="G27" s="145" t="str">
        <f>B27&amp;C27</f>
        <v>吉川孝次</v>
      </c>
      <c r="H27" s="271" t="str">
        <f t="shared" si="2"/>
        <v>アビック</v>
      </c>
      <c r="I27" s="271" t="s">
        <v>307</v>
      </c>
      <c r="J27" s="9">
        <v>1976</v>
      </c>
      <c r="K27" s="6">
        <f>IF(J27="","",(2022-J27))</f>
        <v>46</v>
      </c>
      <c r="L27" s="63" t="str">
        <f t="shared" si="0"/>
        <v>OK</v>
      </c>
      <c r="M27" s="62" t="s">
        <v>308</v>
      </c>
    </row>
    <row r="28" spans="1:14" s="143" customFormat="1">
      <c r="A28" s="78"/>
      <c r="B28" s="62"/>
      <c r="C28" s="62"/>
      <c r="D28" s="145"/>
      <c r="F28" s="63"/>
      <c r="G28" s="145"/>
      <c r="H28" s="271"/>
      <c r="I28" s="271"/>
      <c r="J28" s="9"/>
      <c r="K28" s="154"/>
      <c r="L28" s="63"/>
      <c r="M28" s="62"/>
    </row>
    <row r="29" spans="1:14" s="143" customFormat="1">
      <c r="A29" s="78"/>
      <c r="B29" s="62"/>
      <c r="C29" s="62"/>
      <c r="D29" s="145"/>
      <c r="F29" s="63"/>
      <c r="G29" s="145"/>
      <c r="H29" s="271"/>
      <c r="I29" s="271"/>
      <c r="J29" s="9"/>
      <c r="K29" s="154"/>
      <c r="L29" s="63"/>
      <c r="M29" s="62"/>
    </row>
    <row r="30" spans="1:14" s="143" customFormat="1">
      <c r="A30" s="78"/>
      <c r="B30" s="62"/>
      <c r="C30" s="62"/>
      <c r="D30" s="145"/>
      <c r="F30" s="63"/>
      <c r="G30" s="145"/>
      <c r="H30" s="271"/>
      <c r="I30" s="271"/>
      <c r="J30" s="9"/>
      <c r="K30" s="154"/>
      <c r="L30" s="63"/>
      <c r="M30" s="62"/>
    </row>
    <row r="31" spans="1:14" s="143" customFormat="1">
      <c r="A31" s="78"/>
      <c r="B31" s="62"/>
      <c r="C31" s="62"/>
      <c r="D31" s="145"/>
      <c r="F31" s="63"/>
      <c r="G31" s="145"/>
      <c r="H31" s="271"/>
      <c r="I31" s="271"/>
      <c r="J31" s="9"/>
      <c r="K31" s="154"/>
      <c r="L31" s="63"/>
      <c r="M31" s="62"/>
    </row>
    <row r="32" spans="1:14" s="143" customFormat="1">
      <c r="A32" s="78"/>
      <c r="B32" s="62"/>
      <c r="C32" s="62"/>
      <c r="D32" s="145"/>
      <c r="F32" s="63"/>
      <c r="G32" s="145"/>
      <c r="H32" s="271"/>
      <c r="I32" s="271"/>
      <c r="J32" s="9"/>
      <c r="K32" s="6"/>
      <c r="L32" s="101" t="str">
        <f>IF(G32="","",IF(COUNTIF($G$15:$G$386,G32)&gt;1,"2重登録","OK"))</f>
        <v/>
      </c>
      <c r="M32" s="62"/>
    </row>
    <row r="33" spans="1:14" s="143" customFormat="1">
      <c r="A33" s="78"/>
      <c r="B33" s="671" t="s">
        <v>903</v>
      </c>
      <c r="C33" s="671"/>
      <c r="D33" s="682" t="s">
        <v>904</v>
      </c>
      <c r="E33" s="682"/>
      <c r="F33" s="682"/>
      <c r="G33" s="682"/>
      <c r="H33" s="145" t="s">
        <v>300</v>
      </c>
      <c r="I33" s="673" t="s">
        <v>301</v>
      </c>
      <c r="J33" s="673"/>
      <c r="K33" s="673"/>
      <c r="L33" s="63"/>
      <c r="M33" s="145"/>
      <c r="N33" s="145"/>
    </row>
    <row r="34" spans="1:14" s="143" customFormat="1">
      <c r="A34" s="78"/>
      <c r="B34" s="671"/>
      <c r="C34" s="671"/>
      <c r="D34" s="682"/>
      <c r="E34" s="682"/>
      <c r="F34" s="682"/>
      <c r="G34" s="682"/>
      <c r="H34" s="7">
        <f>COUNTIF($M$37:$N$65,"東近江市")</f>
        <v>0</v>
      </c>
      <c r="I34" s="674">
        <f>(H34/RIGHT(A65,2))</f>
        <v>0</v>
      </c>
      <c r="J34" s="674"/>
      <c r="K34" s="674"/>
      <c r="L34" s="63"/>
      <c r="M34" s="145"/>
      <c r="N34" s="145"/>
    </row>
    <row r="35" spans="1:14" s="143" customFormat="1">
      <c r="A35" s="78"/>
      <c r="B35" s="62" t="s">
        <v>905</v>
      </c>
      <c r="C35" s="62"/>
      <c r="D35" s="268" t="s">
        <v>303</v>
      </c>
      <c r="E35" s="145"/>
      <c r="F35" s="63"/>
      <c r="G35" s="145"/>
      <c r="H35" s="145"/>
      <c r="I35" s="145"/>
      <c r="J35" s="64"/>
      <c r="K35" s="6" t="str">
        <f>IF(J35="","",(2012-J35))</f>
        <v/>
      </c>
      <c r="L35" s="63"/>
      <c r="M35" s="145"/>
      <c r="N35" s="145"/>
    </row>
    <row r="36" spans="1:14" s="143" customFormat="1">
      <c r="A36" s="78"/>
      <c r="B36" s="668" t="s">
        <v>905</v>
      </c>
      <c r="C36" s="668"/>
      <c r="D36" s="145" t="s">
        <v>305</v>
      </c>
      <c r="E36" s="145"/>
      <c r="F36" s="63"/>
      <c r="G36" s="145"/>
      <c r="H36" s="145"/>
      <c r="I36" s="145"/>
      <c r="J36" s="64"/>
      <c r="K36" s="6" t="str">
        <f>IF(J36="","",(2012-J36))</f>
        <v/>
      </c>
      <c r="L36" s="63"/>
      <c r="M36" s="145"/>
      <c r="N36" s="145"/>
    </row>
    <row r="37" spans="1:14" s="73" customFormat="1">
      <c r="A37" s="78" t="s">
        <v>906</v>
      </c>
      <c r="B37" s="73" t="s">
        <v>470</v>
      </c>
      <c r="C37" s="73" t="s">
        <v>784</v>
      </c>
      <c r="D37" s="145" t="str">
        <f>$B$35</f>
        <v>アンヴァース</v>
      </c>
      <c r="E37" s="145"/>
      <c r="F37" s="61" t="str">
        <f t="shared" ref="F37:F67" si="5">A37</f>
        <v>あん０１</v>
      </c>
      <c r="G37" s="145" t="str">
        <f t="shared" ref="G37:G67" si="6">B37&amp;C37</f>
        <v>青木知里</v>
      </c>
      <c r="H37" s="50" t="str">
        <f>$B$36</f>
        <v>アンヴァース</v>
      </c>
      <c r="I37" s="50" t="s">
        <v>467</v>
      </c>
      <c r="J37" s="64">
        <v>1992</v>
      </c>
      <c r="K37" s="277">
        <f>IF(J37="","",(2022-J37))</f>
        <v>30</v>
      </c>
      <c r="L37" s="61" t="str">
        <f t="shared" ref="L37:L65" si="7">IF(G37="","",IF(COUNTIF($G$5:$G$647,G37)&gt;1,"2重登録","OK"))</f>
        <v>OK</v>
      </c>
      <c r="M37" s="145" t="s">
        <v>634</v>
      </c>
    </row>
    <row r="38" spans="1:14" s="73" customFormat="1">
      <c r="A38" s="78" t="s">
        <v>907</v>
      </c>
      <c r="B38" s="73" t="s">
        <v>1252</v>
      </c>
      <c r="C38" s="73" t="s">
        <v>1253</v>
      </c>
      <c r="D38" s="145" t="str">
        <f t="shared" ref="D38:D68" si="8">$B$35</f>
        <v>アンヴァース</v>
      </c>
      <c r="E38" s="145"/>
      <c r="F38" s="61" t="str">
        <f>A38</f>
        <v>あん０２</v>
      </c>
      <c r="G38" s="145" t="str">
        <f>B38&amp;C38</f>
        <v>池田枝里</v>
      </c>
      <c r="H38" s="50" t="str">
        <f t="shared" ref="H38:H67" si="9">$B$36</f>
        <v>アンヴァース</v>
      </c>
      <c r="I38" s="50" t="s">
        <v>326</v>
      </c>
      <c r="J38" s="64">
        <v>1986</v>
      </c>
      <c r="K38" s="277">
        <f>IF(J38="","",(2022-J38))</f>
        <v>36</v>
      </c>
      <c r="L38" s="61" t="str">
        <f t="shared" si="7"/>
        <v>OK</v>
      </c>
      <c r="M38" s="145" t="s">
        <v>308</v>
      </c>
    </row>
    <row r="39" spans="1:14" s="73" customFormat="1">
      <c r="A39" s="78" t="s">
        <v>908</v>
      </c>
      <c r="B39" s="73" t="s">
        <v>910</v>
      </c>
      <c r="C39" s="73" t="s">
        <v>911</v>
      </c>
      <c r="D39" s="145" t="str">
        <f t="shared" si="8"/>
        <v>アンヴァース</v>
      </c>
      <c r="E39" s="145"/>
      <c r="F39" s="61" t="str">
        <f t="shared" si="5"/>
        <v>あん０３</v>
      </c>
      <c r="G39" s="145" t="str">
        <f t="shared" si="6"/>
        <v>片桐美里</v>
      </c>
      <c r="H39" s="50" t="str">
        <f t="shared" si="9"/>
        <v>アンヴァース</v>
      </c>
      <c r="I39" s="50" t="s">
        <v>326</v>
      </c>
      <c r="J39" s="64">
        <v>1977</v>
      </c>
      <c r="K39" s="277">
        <f>IF(J39="","",(2022-J39))</f>
        <v>45</v>
      </c>
      <c r="L39" s="61" t="str">
        <f t="shared" si="7"/>
        <v>OK</v>
      </c>
      <c r="M39" s="145" t="s">
        <v>308</v>
      </c>
    </row>
    <row r="40" spans="1:14" s="73" customFormat="1">
      <c r="A40" s="78" t="s">
        <v>909</v>
      </c>
      <c r="B40" s="73" t="s">
        <v>913</v>
      </c>
      <c r="C40" s="73" t="s">
        <v>914</v>
      </c>
      <c r="D40" s="145" t="str">
        <f t="shared" si="8"/>
        <v>アンヴァース</v>
      </c>
      <c r="E40" s="145"/>
      <c r="F40" s="61" t="str">
        <f t="shared" si="5"/>
        <v>あん０４</v>
      </c>
      <c r="G40" s="145" t="str">
        <f t="shared" si="6"/>
        <v>末木久美子</v>
      </c>
      <c r="H40" s="50" t="str">
        <f t="shared" si="9"/>
        <v>アンヴァース</v>
      </c>
      <c r="I40" s="50" t="s">
        <v>467</v>
      </c>
      <c r="J40" s="64">
        <v>1969</v>
      </c>
      <c r="K40" s="277">
        <f>IF(J40="","",(2022-J40))</f>
        <v>53</v>
      </c>
      <c r="L40" s="61" t="str">
        <f t="shared" si="7"/>
        <v>OK</v>
      </c>
      <c r="M40" s="145" t="s">
        <v>915</v>
      </c>
    </row>
    <row r="41" spans="1:14" s="73" customFormat="1">
      <c r="A41" s="78" t="s">
        <v>912</v>
      </c>
      <c r="B41" s="73" t="s">
        <v>917</v>
      </c>
      <c r="C41" s="73" t="s">
        <v>918</v>
      </c>
      <c r="D41" s="145" t="str">
        <f t="shared" si="8"/>
        <v>アンヴァース</v>
      </c>
      <c r="E41" s="145"/>
      <c r="F41" s="61" t="str">
        <f>A41</f>
        <v>あん０５</v>
      </c>
      <c r="G41" s="145" t="str">
        <f>B41&amp;C41</f>
        <v>西野美恵</v>
      </c>
      <c r="H41" s="50" t="str">
        <f t="shared" si="9"/>
        <v>アンヴァース</v>
      </c>
      <c r="I41" s="50" t="s">
        <v>467</v>
      </c>
      <c r="J41" s="64">
        <v>1988</v>
      </c>
      <c r="K41" s="277">
        <f>IF(J41="","",(2022-J41))</f>
        <v>34</v>
      </c>
      <c r="L41" s="61" t="str">
        <f t="shared" si="7"/>
        <v>OK</v>
      </c>
      <c r="M41" s="145" t="s">
        <v>345</v>
      </c>
    </row>
    <row r="42" spans="1:14" s="73" customFormat="1">
      <c r="A42" s="78" t="s">
        <v>916</v>
      </c>
      <c r="B42" s="76" t="s">
        <v>967</v>
      </c>
      <c r="C42" s="76" t="s">
        <v>970</v>
      </c>
      <c r="D42" s="145" t="str">
        <f t="shared" si="8"/>
        <v>アンヴァース</v>
      </c>
      <c r="E42" s="145"/>
      <c r="F42" s="61" t="str">
        <f>A42</f>
        <v>あん０６</v>
      </c>
      <c r="G42" s="145" t="str">
        <f>B42&amp;C42</f>
        <v>松尾阿由子</v>
      </c>
      <c r="H42" s="50" t="str">
        <f t="shared" si="9"/>
        <v>アンヴァース</v>
      </c>
      <c r="I42" s="50" t="s">
        <v>307</v>
      </c>
      <c r="J42" s="64">
        <v>1987</v>
      </c>
      <c r="K42" s="277">
        <f>IF(J42="","",(2022-J42))</f>
        <v>35</v>
      </c>
      <c r="L42" s="61" t="str">
        <f t="shared" si="7"/>
        <v>OK</v>
      </c>
      <c r="M42" s="145" t="s">
        <v>802</v>
      </c>
    </row>
    <row r="43" spans="1:14">
      <c r="A43" s="78" t="s">
        <v>919</v>
      </c>
      <c r="B43" s="62" t="s">
        <v>920</v>
      </c>
      <c r="C43" s="62" t="s">
        <v>921</v>
      </c>
      <c r="D43" s="145" t="str">
        <f t="shared" si="8"/>
        <v>アンヴァース</v>
      </c>
      <c r="F43" s="63" t="str">
        <f t="shared" si="5"/>
        <v>あん０７</v>
      </c>
      <c r="G43" s="145" t="str">
        <f t="shared" si="6"/>
        <v>津曲崇志</v>
      </c>
      <c r="H43" s="50" t="str">
        <f t="shared" si="9"/>
        <v>アンヴァース</v>
      </c>
      <c r="I43" s="271" t="s">
        <v>307</v>
      </c>
      <c r="J43" s="9">
        <v>1989</v>
      </c>
      <c r="K43" s="277">
        <f>IF(J43="","",(2022-J43))</f>
        <v>33</v>
      </c>
      <c r="L43" s="63" t="str">
        <f t="shared" si="7"/>
        <v>OK</v>
      </c>
      <c r="M43" s="78" t="s">
        <v>922</v>
      </c>
    </row>
    <row r="44" spans="1:14">
      <c r="A44" s="78" t="s">
        <v>923</v>
      </c>
      <c r="B44" s="62" t="s">
        <v>924</v>
      </c>
      <c r="C44" s="62" t="s">
        <v>925</v>
      </c>
      <c r="D44" s="145" t="str">
        <f t="shared" si="8"/>
        <v>アンヴァース</v>
      </c>
      <c r="F44" s="63" t="str">
        <f t="shared" si="5"/>
        <v>あん０８</v>
      </c>
      <c r="G44" s="145" t="str">
        <f t="shared" si="6"/>
        <v>越智友基</v>
      </c>
      <c r="H44" s="50" t="str">
        <f t="shared" si="9"/>
        <v>アンヴァース</v>
      </c>
      <c r="I44" s="271" t="s">
        <v>473</v>
      </c>
      <c r="J44" s="9">
        <v>1987</v>
      </c>
      <c r="K44" s="277">
        <f>IF(J44="","",(2022-J44))</f>
        <v>35</v>
      </c>
      <c r="L44" s="63" t="str">
        <f t="shared" si="7"/>
        <v>OK</v>
      </c>
      <c r="M44" s="78" t="s">
        <v>770</v>
      </c>
    </row>
    <row r="45" spans="1:14">
      <c r="A45" s="78" t="s">
        <v>926</v>
      </c>
      <c r="B45" s="62" t="s">
        <v>927</v>
      </c>
      <c r="C45" s="62" t="s">
        <v>928</v>
      </c>
      <c r="D45" s="145" t="str">
        <f t="shared" si="8"/>
        <v>アンヴァース</v>
      </c>
      <c r="F45" s="63" t="str">
        <f t="shared" si="5"/>
        <v>あん０９</v>
      </c>
      <c r="G45" s="145" t="str">
        <f t="shared" si="6"/>
        <v>辻本将士</v>
      </c>
      <c r="H45" s="50" t="str">
        <f t="shared" si="9"/>
        <v>アンヴァース</v>
      </c>
      <c r="I45" s="271" t="s">
        <v>473</v>
      </c>
      <c r="J45" s="9">
        <v>1986</v>
      </c>
      <c r="K45" s="277">
        <f>IF(J45="","",(2022-J45))</f>
        <v>36</v>
      </c>
      <c r="L45" s="63" t="str">
        <f t="shared" si="7"/>
        <v>OK</v>
      </c>
      <c r="M45" s="78" t="s">
        <v>770</v>
      </c>
    </row>
    <row r="46" spans="1:14">
      <c r="A46" s="78" t="s">
        <v>929</v>
      </c>
      <c r="B46" s="62" t="s">
        <v>930</v>
      </c>
      <c r="C46" s="62" t="s">
        <v>931</v>
      </c>
      <c r="D46" s="145" t="str">
        <f t="shared" si="8"/>
        <v>アンヴァース</v>
      </c>
      <c r="F46" s="63" t="str">
        <f t="shared" si="5"/>
        <v>あん１０</v>
      </c>
      <c r="G46" s="145" t="str">
        <f t="shared" si="6"/>
        <v>原智則</v>
      </c>
      <c r="H46" s="50" t="str">
        <f t="shared" si="9"/>
        <v>アンヴァース</v>
      </c>
      <c r="I46" s="271" t="s">
        <v>364</v>
      </c>
      <c r="J46" s="9">
        <v>1969</v>
      </c>
      <c r="K46" s="277">
        <f>IF(J46="","",(2022-J46))</f>
        <v>53</v>
      </c>
      <c r="L46" s="63" t="str">
        <f t="shared" si="7"/>
        <v>OK</v>
      </c>
      <c r="M46" s="78" t="s">
        <v>547</v>
      </c>
    </row>
    <row r="47" spans="1:14">
      <c r="A47" s="78" t="s">
        <v>932</v>
      </c>
      <c r="B47" s="62" t="s">
        <v>933</v>
      </c>
      <c r="C47" s="62" t="s">
        <v>934</v>
      </c>
      <c r="D47" s="145" t="str">
        <f t="shared" si="8"/>
        <v>アンヴァース</v>
      </c>
      <c r="F47" s="63" t="str">
        <f t="shared" si="5"/>
        <v>あん１１</v>
      </c>
      <c r="G47" s="145" t="str">
        <f t="shared" si="6"/>
        <v>石倉翔太</v>
      </c>
      <c r="H47" s="50" t="str">
        <f t="shared" si="9"/>
        <v>アンヴァース</v>
      </c>
      <c r="I47" s="271" t="s">
        <v>364</v>
      </c>
      <c r="J47" s="9">
        <v>1999</v>
      </c>
      <c r="K47" s="277">
        <f>IF(J47="","",(2022-J47))</f>
        <v>23</v>
      </c>
      <c r="L47" s="63" t="str">
        <f t="shared" si="7"/>
        <v>OK</v>
      </c>
      <c r="M47" s="78" t="s">
        <v>768</v>
      </c>
    </row>
    <row r="48" spans="1:14">
      <c r="A48" s="78" t="s">
        <v>935</v>
      </c>
      <c r="B48" s="62" t="s">
        <v>936</v>
      </c>
      <c r="C48" s="62" t="s">
        <v>937</v>
      </c>
      <c r="D48" s="145" t="str">
        <f t="shared" si="8"/>
        <v>アンヴァース</v>
      </c>
      <c r="F48" s="63" t="str">
        <f t="shared" si="5"/>
        <v>あん１２</v>
      </c>
      <c r="G48" s="145" t="str">
        <f t="shared" si="6"/>
        <v>ピーターリーダー</v>
      </c>
      <c r="H48" s="50" t="str">
        <f t="shared" si="9"/>
        <v>アンヴァース</v>
      </c>
      <c r="I48" s="271" t="s">
        <v>364</v>
      </c>
      <c r="J48" s="9">
        <v>1981</v>
      </c>
      <c r="K48" s="277">
        <f>IF(J48="","",(2022-J48))</f>
        <v>41</v>
      </c>
      <c r="L48" s="63" t="str">
        <f t="shared" si="7"/>
        <v>OK</v>
      </c>
      <c r="M48" s="78" t="s">
        <v>768</v>
      </c>
    </row>
    <row r="49" spans="1:13">
      <c r="A49" s="78" t="s">
        <v>938</v>
      </c>
      <c r="B49" s="62" t="s">
        <v>939</v>
      </c>
      <c r="C49" s="62" t="s">
        <v>940</v>
      </c>
      <c r="D49" s="145" t="str">
        <f t="shared" si="8"/>
        <v>アンヴァース</v>
      </c>
      <c r="F49" s="63" t="str">
        <f t="shared" si="5"/>
        <v>あん１３</v>
      </c>
      <c r="G49" s="145" t="str">
        <f t="shared" si="6"/>
        <v>鍋内雄樹</v>
      </c>
      <c r="H49" s="50" t="str">
        <f t="shared" si="9"/>
        <v>アンヴァース</v>
      </c>
      <c r="I49" s="271" t="s">
        <v>364</v>
      </c>
      <c r="J49" s="9">
        <v>1990</v>
      </c>
      <c r="K49" s="277">
        <f>IF(J49="","",(2022-J49))</f>
        <v>32</v>
      </c>
      <c r="L49" s="63" t="str">
        <f t="shared" si="7"/>
        <v>OK</v>
      </c>
      <c r="M49" s="78" t="s">
        <v>768</v>
      </c>
    </row>
    <row r="50" spans="1:13">
      <c r="A50" s="78" t="s">
        <v>941</v>
      </c>
      <c r="B50" s="79" t="s">
        <v>942</v>
      </c>
      <c r="C50" s="79" t="s">
        <v>943</v>
      </c>
      <c r="D50" s="145" t="str">
        <f t="shared" si="8"/>
        <v>アンヴァース</v>
      </c>
      <c r="F50" s="63" t="str">
        <f t="shared" si="5"/>
        <v>あん１４</v>
      </c>
      <c r="G50" s="145" t="str">
        <f t="shared" si="6"/>
        <v>上津慶和</v>
      </c>
      <c r="H50" s="50" t="str">
        <f t="shared" si="9"/>
        <v>アンヴァース</v>
      </c>
      <c r="I50" s="271" t="s">
        <v>307</v>
      </c>
      <c r="J50" s="9">
        <v>1993</v>
      </c>
      <c r="K50" s="277">
        <f>IF(J50="","",(2022-J50))</f>
        <v>29</v>
      </c>
      <c r="L50" s="63" t="str">
        <f t="shared" si="7"/>
        <v>OK</v>
      </c>
      <c r="M50" s="78" t="s">
        <v>377</v>
      </c>
    </row>
    <row r="51" spans="1:13">
      <c r="A51" s="78" t="s">
        <v>944</v>
      </c>
      <c r="B51" s="79" t="s">
        <v>945</v>
      </c>
      <c r="C51" s="79" t="s">
        <v>946</v>
      </c>
      <c r="D51" s="145" t="str">
        <f t="shared" si="8"/>
        <v>アンヴァース</v>
      </c>
      <c r="F51" s="63" t="str">
        <f t="shared" si="5"/>
        <v>あん１５</v>
      </c>
      <c r="G51" s="145" t="str">
        <f t="shared" si="6"/>
        <v>猪飼尚輝</v>
      </c>
      <c r="H51" s="50" t="str">
        <f t="shared" si="9"/>
        <v>アンヴァース</v>
      </c>
      <c r="I51" s="271" t="s">
        <v>307</v>
      </c>
      <c r="J51" s="9">
        <v>1997</v>
      </c>
      <c r="K51" s="277">
        <f>IF(J51="","",(2022-J51))</f>
        <v>25</v>
      </c>
      <c r="L51" s="63" t="str">
        <f t="shared" si="7"/>
        <v>OK</v>
      </c>
      <c r="M51" s="78" t="s">
        <v>377</v>
      </c>
    </row>
    <row r="52" spans="1:13">
      <c r="A52" s="78" t="s">
        <v>947</v>
      </c>
      <c r="B52" s="62" t="s">
        <v>948</v>
      </c>
      <c r="C52" s="62" t="s">
        <v>949</v>
      </c>
      <c r="D52" s="145" t="str">
        <f t="shared" si="8"/>
        <v>アンヴァース</v>
      </c>
      <c r="F52" s="63" t="str">
        <f t="shared" si="5"/>
        <v>あん１６</v>
      </c>
      <c r="G52" s="145" t="str">
        <f t="shared" si="6"/>
        <v>岡栄介</v>
      </c>
      <c r="H52" s="50" t="str">
        <f t="shared" si="9"/>
        <v>アンヴァース</v>
      </c>
      <c r="I52" s="271" t="s">
        <v>307</v>
      </c>
      <c r="J52" s="9">
        <v>1996</v>
      </c>
      <c r="K52" s="277">
        <f>IF(J52="","",(2022-J52))</f>
        <v>26</v>
      </c>
      <c r="L52" s="63" t="str">
        <f t="shared" si="7"/>
        <v>OK</v>
      </c>
      <c r="M52" s="78" t="s">
        <v>312</v>
      </c>
    </row>
    <row r="53" spans="1:13">
      <c r="A53" s="78" t="s">
        <v>950</v>
      </c>
      <c r="B53" s="62" t="s">
        <v>951</v>
      </c>
      <c r="C53" s="62" t="s">
        <v>561</v>
      </c>
      <c r="D53" s="145" t="str">
        <f t="shared" si="8"/>
        <v>アンヴァース</v>
      </c>
      <c r="F53" s="63" t="str">
        <f t="shared" si="5"/>
        <v>あん１７</v>
      </c>
      <c r="G53" s="145" t="str">
        <f t="shared" si="6"/>
        <v>西嶌達也</v>
      </c>
      <c r="H53" s="50" t="str">
        <f t="shared" si="9"/>
        <v>アンヴァース</v>
      </c>
      <c r="I53" s="271" t="s">
        <v>307</v>
      </c>
      <c r="J53" s="9">
        <v>1989</v>
      </c>
      <c r="K53" s="277">
        <f>IF(J53="","",(2022-J53))</f>
        <v>33</v>
      </c>
      <c r="L53" s="63" t="str">
        <f t="shared" si="7"/>
        <v>OK</v>
      </c>
      <c r="M53" s="78" t="s">
        <v>345</v>
      </c>
    </row>
    <row r="54" spans="1:13">
      <c r="A54" s="78" t="s">
        <v>952</v>
      </c>
      <c r="B54" s="62" t="s">
        <v>457</v>
      </c>
      <c r="C54" s="62" t="s">
        <v>778</v>
      </c>
      <c r="D54" s="145" t="str">
        <f t="shared" si="8"/>
        <v>アンヴァース</v>
      </c>
      <c r="F54" s="63" t="str">
        <f t="shared" si="5"/>
        <v>あん１８</v>
      </c>
      <c r="G54" s="145" t="str">
        <f t="shared" si="6"/>
        <v>山本竜平</v>
      </c>
      <c r="H54" s="50" t="str">
        <f t="shared" si="9"/>
        <v>アンヴァース</v>
      </c>
      <c r="I54" s="271" t="s">
        <v>307</v>
      </c>
      <c r="J54" s="9">
        <v>1992</v>
      </c>
      <c r="K54" s="277">
        <f>IF(J54="","",(2022-J54))</f>
        <v>30</v>
      </c>
      <c r="L54" s="63" t="str">
        <f t="shared" si="7"/>
        <v>OK</v>
      </c>
      <c r="M54" s="78" t="s">
        <v>626</v>
      </c>
    </row>
    <row r="55" spans="1:13">
      <c r="A55" s="78" t="s">
        <v>953</v>
      </c>
      <c r="B55" s="62" t="s">
        <v>779</v>
      </c>
      <c r="C55" s="62" t="s">
        <v>413</v>
      </c>
      <c r="D55" s="145" t="str">
        <f t="shared" si="8"/>
        <v>アンヴァース</v>
      </c>
      <c r="F55" s="63" t="str">
        <f t="shared" si="5"/>
        <v>あん１９</v>
      </c>
      <c r="G55" s="145" t="str">
        <f t="shared" si="6"/>
        <v>寺元翔太</v>
      </c>
      <c r="H55" s="50" t="str">
        <f t="shared" si="9"/>
        <v>アンヴァース</v>
      </c>
      <c r="I55" s="271" t="s">
        <v>364</v>
      </c>
      <c r="J55" s="9">
        <v>1993</v>
      </c>
      <c r="K55" s="277">
        <f>IF(J55="","",(2022-J55))</f>
        <v>29</v>
      </c>
      <c r="L55" s="63" t="str">
        <f t="shared" si="7"/>
        <v>OK</v>
      </c>
      <c r="M55" s="78" t="s">
        <v>626</v>
      </c>
    </row>
    <row r="56" spans="1:13">
      <c r="A56" s="78" t="s">
        <v>954</v>
      </c>
      <c r="B56" s="62" t="s">
        <v>1254</v>
      </c>
      <c r="C56" s="62" t="s">
        <v>1255</v>
      </c>
      <c r="D56" s="145" t="str">
        <f t="shared" si="8"/>
        <v>アンヴァース</v>
      </c>
      <c r="F56" s="63" t="str">
        <f t="shared" si="5"/>
        <v>あん２０</v>
      </c>
      <c r="G56" s="145" t="str">
        <f t="shared" si="6"/>
        <v>苅和司</v>
      </c>
      <c r="H56" s="50" t="str">
        <f t="shared" si="9"/>
        <v>アンヴァース</v>
      </c>
      <c r="I56" s="271" t="s">
        <v>364</v>
      </c>
      <c r="J56" s="9">
        <v>1992</v>
      </c>
      <c r="K56" s="277">
        <f>IF(J56="","",(2022-J56))</f>
        <v>30</v>
      </c>
      <c r="L56" s="63" t="str">
        <f t="shared" si="7"/>
        <v>OK</v>
      </c>
      <c r="M56" s="78" t="s">
        <v>626</v>
      </c>
    </row>
    <row r="57" spans="1:13">
      <c r="A57" s="78" t="s">
        <v>956</v>
      </c>
      <c r="B57" s="62" t="s">
        <v>1256</v>
      </c>
      <c r="C57" s="62" t="s">
        <v>1257</v>
      </c>
      <c r="D57" s="145" t="str">
        <f t="shared" si="8"/>
        <v>アンヴァース</v>
      </c>
      <c r="F57" s="63" t="str">
        <f t="shared" si="5"/>
        <v>あん２１</v>
      </c>
      <c r="G57" s="145" t="str">
        <f t="shared" si="6"/>
        <v>池内大道</v>
      </c>
      <c r="H57" s="50" t="str">
        <f t="shared" si="9"/>
        <v>アンヴァース</v>
      </c>
      <c r="I57" s="271" t="s">
        <v>307</v>
      </c>
      <c r="J57" s="9">
        <v>1992</v>
      </c>
      <c r="K57" s="277">
        <f>IF(J57="","",(2022-J57))</f>
        <v>30</v>
      </c>
      <c r="L57" s="63" t="str">
        <f t="shared" si="7"/>
        <v>OK</v>
      </c>
      <c r="M57" s="78" t="s">
        <v>1228</v>
      </c>
    </row>
    <row r="58" spans="1:13">
      <c r="A58" s="78" t="s">
        <v>957</v>
      </c>
      <c r="B58" s="62" t="s">
        <v>1258</v>
      </c>
      <c r="C58" s="62" t="s">
        <v>1259</v>
      </c>
      <c r="D58" s="145" t="str">
        <f t="shared" si="8"/>
        <v>アンヴァース</v>
      </c>
      <c r="F58" s="63" t="str">
        <f t="shared" si="5"/>
        <v>あん２２</v>
      </c>
      <c r="G58" s="145" t="str">
        <f t="shared" si="6"/>
        <v>薮内豪</v>
      </c>
      <c r="H58" s="50" t="str">
        <f t="shared" si="9"/>
        <v>アンヴァース</v>
      </c>
      <c r="I58" s="271" t="s">
        <v>307</v>
      </c>
      <c r="J58" s="9">
        <v>1986</v>
      </c>
      <c r="K58" s="277">
        <f>IF(J58="","",(2022-J58))</f>
        <v>36</v>
      </c>
      <c r="L58" s="63" t="str">
        <f t="shared" si="7"/>
        <v>OK</v>
      </c>
      <c r="M58" s="78" t="s">
        <v>308</v>
      </c>
    </row>
    <row r="59" spans="1:13">
      <c r="A59" s="78" t="s">
        <v>959</v>
      </c>
      <c r="B59" s="62" t="s">
        <v>910</v>
      </c>
      <c r="C59" s="62" t="s">
        <v>955</v>
      </c>
      <c r="D59" s="145" t="str">
        <f t="shared" si="8"/>
        <v>アンヴァース</v>
      </c>
      <c r="F59" s="63" t="str">
        <f t="shared" si="5"/>
        <v>あん２３</v>
      </c>
      <c r="G59" s="145" t="str">
        <f t="shared" si="6"/>
        <v>片桐靖之</v>
      </c>
      <c r="H59" s="50" t="str">
        <f t="shared" si="9"/>
        <v>アンヴァース</v>
      </c>
      <c r="I59" s="271" t="s">
        <v>307</v>
      </c>
      <c r="J59" s="9">
        <v>1976</v>
      </c>
      <c r="K59" s="277">
        <f>IF(J59="","",(2022-J59))</f>
        <v>46</v>
      </c>
      <c r="L59" s="63" t="str">
        <f t="shared" si="7"/>
        <v>OK</v>
      </c>
      <c r="M59" s="78" t="s">
        <v>308</v>
      </c>
    </row>
    <row r="60" spans="1:13">
      <c r="A60" s="78" t="s">
        <v>960</v>
      </c>
      <c r="B60" s="62" t="s">
        <v>474</v>
      </c>
      <c r="C60" s="62" t="s">
        <v>782</v>
      </c>
      <c r="D60" s="145" t="str">
        <f t="shared" si="8"/>
        <v>アンヴァース</v>
      </c>
      <c r="F60" s="63" t="str">
        <f t="shared" si="5"/>
        <v>あん２４</v>
      </c>
      <c r="G60" s="145" t="str">
        <f t="shared" si="6"/>
        <v>鈴木智彦</v>
      </c>
      <c r="H60" s="50" t="str">
        <f t="shared" si="9"/>
        <v>アンヴァース</v>
      </c>
      <c r="I60" s="271" t="s">
        <v>364</v>
      </c>
      <c r="J60" s="9">
        <v>1981</v>
      </c>
      <c r="K60" s="277">
        <f>IF(J60="","",(2022-J60))</f>
        <v>41</v>
      </c>
      <c r="L60" s="63" t="str">
        <f t="shared" si="7"/>
        <v>OK</v>
      </c>
      <c r="M60" s="78" t="s">
        <v>783</v>
      </c>
    </row>
    <row r="61" spans="1:13">
      <c r="A61" s="78" t="s">
        <v>961</v>
      </c>
      <c r="B61" s="79" t="s">
        <v>958</v>
      </c>
      <c r="C61" s="79" t="s">
        <v>841</v>
      </c>
      <c r="D61" s="145" t="str">
        <f t="shared" si="8"/>
        <v>アンヴァース</v>
      </c>
      <c r="F61" s="63" t="str">
        <f t="shared" si="5"/>
        <v>あん２５</v>
      </c>
      <c r="G61" s="145" t="str">
        <f t="shared" si="6"/>
        <v>島田洋平</v>
      </c>
      <c r="H61" s="50" t="str">
        <f t="shared" si="9"/>
        <v>アンヴァース</v>
      </c>
      <c r="I61" s="271" t="s">
        <v>307</v>
      </c>
      <c r="J61" s="9">
        <v>1986</v>
      </c>
      <c r="K61" s="277">
        <f>IF(J61="","",(2022-J61))</f>
        <v>36</v>
      </c>
      <c r="L61" s="63" t="str">
        <f t="shared" si="7"/>
        <v>OK</v>
      </c>
      <c r="M61" s="78" t="s">
        <v>345</v>
      </c>
    </row>
    <row r="62" spans="1:13">
      <c r="A62" s="78" t="s">
        <v>962</v>
      </c>
      <c r="B62" s="79" t="s">
        <v>510</v>
      </c>
      <c r="C62" s="79" t="s">
        <v>963</v>
      </c>
      <c r="D62" s="145" t="str">
        <f t="shared" si="8"/>
        <v>アンヴァース</v>
      </c>
      <c r="F62" s="63" t="str">
        <f t="shared" si="5"/>
        <v>あん２６</v>
      </c>
      <c r="G62" s="145" t="str">
        <f t="shared" si="6"/>
        <v>松村友喜</v>
      </c>
      <c r="H62" s="50" t="str">
        <f t="shared" si="9"/>
        <v>アンヴァース</v>
      </c>
      <c r="I62" s="271" t="s">
        <v>307</v>
      </c>
      <c r="J62" s="9">
        <v>1988</v>
      </c>
      <c r="K62" s="277">
        <f>IF(J62="","",(2022-J62))</f>
        <v>34</v>
      </c>
      <c r="L62" s="63" t="str">
        <f t="shared" si="7"/>
        <v>OK</v>
      </c>
      <c r="M62" s="78" t="s">
        <v>308</v>
      </c>
    </row>
    <row r="63" spans="1:13">
      <c r="A63" s="78" t="s">
        <v>964</v>
      </c>
      <c r="B63" s="79" t="s">
        <v>579</v>
      </c>
      <c r="C63" s="79" t="s">
        <v>965</v>
      </c>
      <c r="D63" s="145" t="str">
        <f t="shared" si="8"/>
        <v>アンヴァース</v>
      </c>
      <c r="F63" s="63" t="str">
        <f t="shared" si="5"/>
        <v>あん２７</v>
      </c>
      <c r="G63" s="145" t="str">
        <f t="shared" si="6"/>
        <v>田内孝幸</v>
      </c>
      <c r="H63" s="50" t="str">
        <f t="shared" si="9"/>
        <v>アンヴァース</v>
      </c>
      <c r="I63" s="271" t="s">
        <v>307</v>
      </c>
      <c r="J63" s="9">
        <v>1980</v>
      </c>
      <c r="K63" s="277">
        <f>IF(J63="","",(2022-J63))</f>
        <v>42</v>
      </c>
      <c r="L63" s="63" t="str">
        <f t="shared" si="7"/>
        <v>OK</v>
      </c>
      <c r="M63" s="78" t="s">
        <v>783</v>
      </c>
    </row>
    <row r="64" spans="1:13">
      <c r="A64" s="78" t="s">
        <v>966</v>
      </c>
      <c r="B64" s="79" t="s">
        <v>967</v>
      </c>
      <c r="C64" s="79" t="s">
        <v>968</v>
      </c>
      <c r="D64" s="145" t="str">
        <f t="shared" si="8"/>
        <v>アンヴァース</v>
      </c>
      <c r="F64" s="63" t="str">
        <f>A64</f>
        <v>あん２８</v>
      </c>
      <c r="G64" s="145" t="str">
        <f>B64&amp;C64</f>
        <v>松尾紳司</v>
      </c>
      <c r="H64" s="50" t="str">
        <f t="shared" si="9"/>
        <v>アンヴァース</v>
      </c>
      <c r="I64" s="271" t="s">
        <v>307</v>
      </c>
      <c r="J64" s="9">
        <v>1983</v>
      </c>
      <c r="K64" s="277">
        <f>IF(J64="","",(2022-J64))</f>
        <v>39</v>
      </c>
      <c r="L64" s="63" t="str">
        <f t="shared" si="7"/>
        <v>OK</v>
      </c>
      <c r="M64" s="78" t="s">
        <v>802</v>
      </c>
    </row>
    <row r="65" spans="1:16">
      <c r="A65" s="78" t="s">
        <v>969</v>
      </c>
      <c r="B65" s="79" t="s">
        <v>1260</v>
      </c>
      <c r="C65" s="79" t="s">
        <v>1261</v>
      </c>
      <c r="D65" s="145" t="str">
        <f t="shared" si="8"/>
        <v>アンヴァース</v>
      </c>
      <c r="F65" s="63" t="str">
        <f t="shared" si="5"/>
        <v>あん２９</v>
      </c>
      <c r="G65" s="145" t="str">
        <f t="shared" si="6"/>
        <v>高森康志</v>
      </c>
      <c r="H65" s="50" t="str">
        <f t="shared" si="9"/>
        <v>アンヴァース</v>
      </c>
      <c r="I65" s="271" t="s">
        <v>307</v>
      </c>
      <c r="J65" s="9">
        <v>1986</v>
      </c>
      <c r="K65" s="277">
        <f>IF(J65="","",(2022-J65))</f>
        <v>36</v>
      </c>
      <c r="L65" s="63" t="str">
        <f t="shared" si="7"/>
        <v>OK</v>
      </c>
      <c r="M65" s="78" t="s">
        <v>314</v>
      </c>
    </row>
    <row r="66" spans="1:16">
      <c r="A66" s="78" t="s">
        <v>1262</v>
      </c>
      <c r="B66" s="155" t="s">
        <v>1263</v>
      </c>
      <c r="C66" s="155" t="s">
        <v>1264</v>
      </c>
      <c r="D66" s="145" t="str">
        <f t="shared" si="8"/>
        <v>アンヴァース</v>
      </c>
      <c r="F66" s="111" t="str">
        <f t="shared" si="5"/>
        <v>あん３０</v>
      </c>
      <c r="G66" s="77" t="str">
        <f t="shared" si="6"/>
        <v>高松恭平</v>
      </c>
      <c r="H66" s="50" t="str">
        <f t="shared" si="9"/>
        <v>アンヴァース</v>
      </c>
      <c r="I66" s="112" t="s">
        <v>307</v>
      </c>
      <c r="J66" s="156">
        <v>1992</v>
      </c>
      <c r="K66" s="278">
        <f>IF(J66="","",(2022-J66))</f>
        <v>30</v>
      </c>
      <c r="L66" s="111" t="str">
        <f>IF(G66="","",IF(COUNTIF($G$5:$G$662,G66)&gt;1,"2重登録","OK"))</f>
        <v>OK</v>
      </c>
      <c r="M66" s="158" t="s">
        <v>626</v>
      </c>
      <c r="N66" s="77"/>
      <c r="O66" s="77"/>
      <c r="P66" s="77"/>
    </row>
    <row r="67" spans="1:16">
      <c r="A67" s="78" t="s">
        <v>1265</v>
      </c>
      <c r="B67" s="279" t="s">
        <v>1263</v>
      </c>
      <c r="C67" s="279" t="s">
        <v>1266</v>
      </c>
      <c r="D67" s="145" t="str">
        <f t="shared" si="8"/>
        <v>アンヴァース</v>
      </c>
      <c r="F67" s="111" t="str">
        <f t="shared" si="5"/>
        <v>あん３１</v>
      </c>
      <c r="G67" s="77" t="str">
        <f t="shared" si="6"/>
        <v>高松史佳</v>
      </c>
      <c r="H67" s="50" t="str">
        <f t="shared" si="9"/>
        <v>アンヴァース</v>
      </c>
      <c r="I67" s="112" t="s">
        <v>307</v>
      </c>
      <c r="J67" s="156">
        <v>1992</v>
      </c>
      <c r="K67" s="278">
        <f>IF(J67="","",(2022-J67))</f>
        <v>30</v>
      </c>
      <c r="L67" s="111" t="str">
        <f>IF(G67="","",IF(COUNTIF($G$5:$G$662,G67)&gt;1,"2重登録","OK"))</f>
        <v>OK</v>
      </c>
      <c r="M67" s="158" t="s">
        <v>626</v>
      </c>
      <c r="N67" s="77"/>
      <c r="O67" s="77"/>
      <c r="P67" s="77"/>
    </row>
    <row r="68" spans="1:16">
      <c r="B68" s="79"/>
      <c r="C68" s="79"/>
      <c r="D68" s="145" t="str">
        <f t="shared" si="8"/>
        <v>アンヴァース</v>
      </c>
      <c r="F68" s="63"/>
      <c r="H68" s="271"/>
      <c r="I68" s="271"/>
      <c r="J68" s="9"/>
      <c r="K68" s="6"/>
      <c r="L68" s="63"/>
      <c r="M68" s="78"/>
    </row>
    <row r="69" spans="1:16">
      <c r="B69" s="79"/>
      <c r="C69" s="79"/>
      <c r="F69" s="63"/>
      <c r="H69" s="271"/>
      <c r="I69" s="271"/>
      <c r="J69" s="9"/>
      <c r="K69" s="6"/>
      <c r="L69" s="63"/>
      <c r="M69" s="78"/>
    </row>
    <row r="70" spans="1:16" s="162" customFormat="1">
      <c r="A70" s="159"/>
      <c r="B70" s="687" t="s">
        <v>971</v>
      </c>
      <c r="C70" s="687"/>
      <c r="D70" s="688" t="s">
        <v>972</v>
      </c>
      <c r="E70" s="688"/>
      <c r="F70" s="688"/>
      <c r="G70" s="688"/>
      <c r="H70" s="145" t="s">
        <v>360</v>
      </c>
      <c r="I70" s="673" t="s">
        <v>361</v>
      </c>
      <c r="J70" s="673"/>
      <c r="K70" s="673"/>
      <c r="L70" s="160"/>
      <c r="M70" s="161"/>
    </row>
    <row r="71" spans="1:16" s="162" customFormat="1">
      <c r="A71" s="159"/>
      <c r="B71" s="687"/>
      <c r="C71" s="687"/>
      <c r="D71" s="688"/>
      <c r="E71" s="688"/>
      <c r="F71" s="688"/>
      <c r="G71" s="688"/>
      <c r="H71" s="7">
        <f>COUNTIF(M74:M114,"東近江市")</f>
        <v>17</v>
      </c>
      <c r="I71" s="674">
        <f>(H71/RIGHT(A114,2))</f>
        <v>0.41463414634146339</v>
      </c>
      <c r="J71" s="674"/>
      <c r="K71" s="674"/>
      <c r="L71" s="160"/>
      <c r="M71" s="161"/>
    </row>
    <row r="72" spans="1:16">
      <c r="B72" s="62" t="s">
        <v>973</v>
      </c>
      <c r="C72" s="62"/>
      <c r="D72" s="271" t="s">
        <v>303</v>
      </c>
      <c r="F72" s="63">
        <f t="shared" ref="F72:F114" si="10">A72</f>
        <v>0</v>
      </c>
      <c r="K72" s="154"/>
      <c r="L72" s="160"/>
    </row>
    <row r="73" spans="1:16">
      <c r="B73" s="668" t="s">
        <v>974</v>
      </c>
      <c r="C73" s="668"/>
      <c r="D73" s="145" t="s">
        <v>305</v>
      </c>
      <c r="F73" s="63">
        <f t="shared" si="10"/>
        <v>0</v>
      </c>
      <c r="G73" s="145" t="str">
        <f>B73&amp;C73</f>
        <v>京セラTC</v>
      </c>
      <c r="K73" s="154"/>
      <c r="L73" s="160"/>
    </row>
    <row r="74" spans="1:16">
      <c r="A74" s="145" t="s">
        <v>975</v>
      </c>
      <c r="B74" s="36" t="s">
        <v>388</v>
      </c>
      <c r="C74" s="36" t="s">
        <v>976</v>
      </c>
      <c r="D74" s="62" t="s">
        <v>387</v>
      </c>
      <c r="F74" s="160" t="str">
        <f>A74</f>
        <v>き０１</v>
      </c>
      <c r="G74" s="145" t="str">
        <f>B74&amp;C74</f>
        <v>赤木拓</v>
      </c>
      <c r="H74" s="62" t="s">
        <v>386</v>
      </c>
      <c r="I74" s="62" t="s">
        <v>307</v>
      </c>
      <c r="J74" s="9">
        <v>1980</v>
      </c>
      <c r="K74" s="154">
        <f>IF(J74="","",(2022-J74))</f>
        <v>42</v>
      </c>
      <c r="L74" s="160" t="str">
        <f>IF(G74="","",IF(COUNTIF($G$1:$G$35,G74)&gt;1,"2重登録","OK"))</f>
        <v>OK</v>
      </c>
      <c r="M74" s="81" t="s">
        <v>389</v>
      </c>
    </row>
    <row r="75" spans="1:16">
      <c r="A75" s="145" t="s">
        <v>977</v>
      </c>
      <c r="B75" s="67" t="s">
        <v>465</v>
      </c>
      <c r="C75" s="67" t="s">
        <v>466</v>
      </c>
      <c r="D75" s="62" t="s">
        <v>387</v>
      </c>
      <c r="F75" s="160" t="str">
        <f t="shared" ref="F75:F113" si="11">A75</f>
        <v>き０２</v>
      </c>
      <c r="G75" s="60" t="str">
        <f>B75&amp;C75</f>
        <v>浅田亜祐子</v>
      </c>
      <c r="H75" s="62" t="s">
        <v>386</v>
      </c>
      <c r="I75" s="62" t="s">
        <v>584</v>
      </c>
      <c r="J75" s="9">
        <v>1984</v>
      </c>
      <c r="K75" s="154">
        <f>IF(J75="","",(2022-J75))</f>
        <v>38</v>
      </c>
      <c r="L75" s="160" t="str">
        <f>IF(G75="","",IF(COUNTIF($G$1:$G$35,G75)&gt;1,"2重登録","OK"))</f>
        <v>OK</v>
      </c>
      <c r="M75" s="81" t="s">
        <v>393</v>
      </c>
    </row>
    <row r="76" spans="1:16">
      <c r="A76" s="145" t="s">
        <v>390</v>
      </c>
      <c r="B76" s="271" t="s">
        <v>395</v>
      </c>
      <c r="C76" s="271" t="s">
        <v>978</v>
      </c>
      <c r="D76" s="62" t="s">
        <v>387</v>
      </c>
      <c r="F76" s="160" t="str">
        <f t="shared" si="11"/>
        <v>き０３</v>
      </c>
      <c r="G76" s="145" t="str">
        <f>B76&amp;C76</f>
        <v>井澤　匡志</v>
      </c>
      <c r="H76" s="62" t="s">
        <v>386</v>
      </c>
      <c r="I76" s="62" t="s">
        <v>307</v>
      </c>
      <c r="J76" s="9">
        <v>1967</v>
      </c>
      <c r="K76" s="154">
        <f>IF(J76="","",(2022-J76))</f>
        <v>55</v>
      </c>
      <c r="L76" s="160" t="s">
        <v>1267</v>
      </c>
      <c r="M76" s="81" t="s">
        <v>396</v>
      </c>
    </row>
    <row r="77" spans="1:16">
      <c r="A77" s="145" t="s">
        <v>392</v>
      </c>
      <c r="B77" s="36" t="s">
        <v>398</v>
      </c>
      <c r="C77" s="271" t="s">
        <v>399</v>
      </c>
      <c r="D77" s="62" t="s">
        <v>387</v>
      </c>
      <c r="F77" s="160" t="str">
        <f t="shared" si="11"/>
        <v>き０４</v>
      </c>
      <c r="G77" s="145" t="s">
        <v>979</v>
      </c>
      <c r="H77" s="62" t="s">
        <v>386</v>
      </c>
      <c r="I77" s="62" t="s">
        <v>307</v>
      </c>
      <c r="J77" s="9">
        <v>1993</v>
      </c>
      <c r="K77" s="154">
        <f>IF(J77="","",(2022-J77))</f>
        <v>29</v>
      </c>
      <c r="L77" s="160" t="s">
        <v>1267</v>
      </c>
      <c r="M77" s="81" t="s">
        <v>400</v>
      </c>
    </row>
    <row r="78" spans="1:16">
      <c r="A78" s="145" t="s">
        <v>394</v>
      </c>
      <c r="B78" s="271" t="s">
        <v>980</v>
      </c>
      <c r="C78" s="271" t="s">
        <v>981</v>
      </c>
      <c r="D78" s="62" t="s">
        <v>387</v>
      </c>
      <c r="F78" s="160" t="str">
        <f t="shared" si="11"/>
        <v>き０５</v>
      </c>
      <c r="G78" s="145" t="str">
        <f t="shared" ref="G78:G114" si="12">B78&amp;C78</f>
        <v>一色翼</v>
      </c>
      <c r="H78" s="62" t="s">
        <v>386</v>
      </c>
      <c r="I78" s="62" t="s">
        <v>307</v>
      </c>
      <c r="J78" s="9">
        <v>1984</v>
      </c>
      <c r="K78" s="154">
        <f>IF(J78="","",(2022-J78))</f>
        <v>38</v>
      </c>
      <c r="L78" s="160" t="str">
        <f t="shared" ref="L78:L104" si="13">IF(G78="","",IF(COUNTIF($G$1:$G$35,G78)&gt;1,"2重登録","OK"))</f>
        <v>OK</v>
      </c>
      <c r="M78" s="81" t="s">
        <v>400</v>
      </c>
    </row>
    <row r="79" spans="1:16" s="143" customFormat="1">
      <c r="A79" s="145" t="s">
        <v>397</v>
      </c>
      <c r="B79" s="271" t="s">
        <v>403</v>
      </c>
      <c r="C79" s="271" t="s">
        <v>404</v>
      </c>
      <c r="D79" s="62" t="s">
        <v>387</v>
      </c>
      <c r="E79" s="145"/>
      <c r="F79" s="160" t="str">
        <f t="shared" si="11"/>
        <v>き０６</v>
      </c>
      <c r="G79" s="145" t="str">
        <f t="shared" si="12"/>
        <v>牛尾紳之介</v>
      </c>
      <c r="H79" s="62" t="s">
        <v>386</v>
      </c>
      <c r="I79" s="62" t="s">
        <v>307</v>
      </c>
      <c r="J79" s="9">
        <v>1984</v>
      </c>
      <c r="K79" s="154">
        <f>IF(J79="","",(2022-J79))</f>
        <v>38</v>
      </c>
      <c r="L79" s="160" t="str">
        <f t="shared" si="13"/>
        <v>OK</v>
      </c>
      <c r="M79" s="81" t="s">
        <v>351</v>
      </c>
    </row>
    <row r="80" spans="1:16" s="143" customFormat="1">
      <c r="A80" s="145" t="s">
        <v>401</v>
      </c>
      <c r="B80" s="36" t="s">
        <v>982</v>
      </c>
      <c r="C80" s="271" t="s">
        <v>983</v>
      </c>
      <c r="D80" s="62" t="s">
        <v>387</v>
      </c>
      <c r="E80" s="145"/>
      <c r="F80" s="160" t="str">
        <f t="shared" si="11"/>
        <v>き０７</v>
      </c>
      <c r="G80" s="145" t="str">
        <f t="shared" si="12"/>
        <v>大河原豊</v>
      </c>
      <c r="H80" s="62" t="s">
        <v>386</v>
      </c>
      <c r="I80" s="62" t="s">
        <v>307</v>
      </c>
      <c r="J80" s="9">
        <v>1991</v>
      </c>
      <c r="K80" s="154">
        <f>IF(J80="","",(2022-J80))</f>
        <v>31</v>
      </c>
      <c r="L80" s="160" t="str">
        <f t="shared" si="13"/>
        <v>OK</v>
      </c>
      <c r="M80" s="81" t="s">
        <v>351</v>
      </c>
    </row>
    <row r="81" spans="1:13" s="143" customFormat="1">
      <c r="A81" s="145" t="s">
        <v>402</v>
      </c>
      <c r="B81" s="36" t="s">
        <v>406</v>
      </c>
      <c r="C81" s="36" t="s">
        <v>407</v>
      </c>
      <c r="D81" s="62" t="s">
        <v>387</v>
      </c>
      <c r="E81" s="145"/>
      <c r="F81" s="160" t="str">
        <f t="shared" si="11"/>
        <v>き０８</v>
      </c>
      <c r="G81" s="145" t="str">
        <f t="shared" si="12"/>
        <v>太田圭亮</v>
      </c>
      <c r="H81" s="62" t="s">
        <v>386</v>
      </c>
      <c r="I81" s="62" t="s">
        <v>307</v>
      </c>
      <c r="J81" s="9">
        <v>1981</v>
      </c>
      <c r="K81" s="154">
        <f>IF(J81="","",(2022-J81))</f>
        <v>41</v>
      </c>
      <c r="L81" s="160" t="str">
        <f t="shared" si="13"/>
        <v>OK</v>
      </c>
      <c r="M81" s="81" t="s">
        <v>389</v>
      </c>
    </row>
    <row r="82" spans="1:13" s="143" customFormat="1">
      <c r="A82" s="145" t="s">
        <v>405</v>
      </c>
      <c r="B82" s="271" t="s">
        <v>409</v>
      </c>
      <c r="C82" s="271" t="s">
        <v>410</v>
      </c>
      <c r="D82" s="62" t="s">
        <v>387</v>
      </c>
      <c r="E82" s="145"/>
      <c r="F82" s="160" t="str">
        <f t="shared" si="11"/>
        <v>き０９</v>
      </c>
      <c r="G82" s="145" t="str">
        <f t="shared" si="12"/>
        <v>岡本　彰</v>
      </c>
      <c r="H82" s="62" t="s">
        <v>386</v>
      </c>
      <c r="I82" s="62" t="s">
        <v>307</v>
      </c>
      <c r="J82" s="9">
        <v>1986</v>
      </c>
      <c r="K82" s="154">
        <f>IF(J82="","",(2022-J82))</f>
        <v>36</v>
      </c>
      <c r="L82" s="160" t="str">
        <f t="shared" si="13"/>
        <v>OK</v>
      </c>
      <c r="M82" s="81" t="s">
        <v>389</v>
      </c>
    </row>
    <row r="83" spans="1:13" s="143" customFormat="1">
      <c r="A83" s="145" t="s">
        <v>408</v>
      </c>
      <c r="B83" s="76" t="s">
        <v>498</v>
      </c>
      <c r="C83" s="76" t="s">
        <v>984</v>
      </c>
      <c r="D83" s="62" t="s">
        <v>985</v>
      </c>
      <c r="E83" s="163"/>
      <c r="F83" s="160" t="str">
        <f t="shared" si="11"/>
        <v>き１０</v>
      </c>
      <c r="G83" s="73" t="str">
        <f t="shared" si="12"/>
        <v>清水真理子</v>
      </c>
      <c r="H83" s="62" t="s">
        <v>386</v>
      </c>
      <c r="I83" s="62" t="s">
        <v>584</v>
      </c>
      <c r="J83" s="9">
        <v>1990</v>
      </c>
      <c r="K83" s="154">
        <f>IF(J83="","",(2022-J83))</f>
        <v>32</v>
      </c>
      <c r="L83" s="160" t="str">
        <f t="shared" si="13"/>
        <v>OK</v>
      </c>
      <c r="M83" s="145" t="s">
        <v>986</v>
      </c>
    </row>
    <row r="84" spans="1:13" s="143" customFormat="1">
      <c r="A84" s="145" t="s">
        <v>411</v>
      </c>
      <c r="B84" s="79" t="s">
        <v>987</v>
      </c>
      <c r="C84" s="79" t="s">
        <v>988</v>
      </c>
      <c r="D84" s="145" t="s">
        <v>985</v>
      </c>
      <c r="E84" s="145"/>
      <c r="F84" s="160" t="str">
        <f t="shared" si="11"/>
        <v>き１１</v>
      </c>
      <c r="G84" s="145" t="str">
        <f t="shared" si="12"/>
        <v>片渕友結</v>
      </c>
      <c r="H84" s="62" t="s">
        <v>386</v>
      </c>
      <c r="I84" s="271" t="s">
        <v>584</v>
      </c>
      <c r="J84" s="9">
        <v>2000</v>
      </c>
      <c r="K84" s="154">
        <f>IF(J84="","",(2022-J84))</f>
        <v>22</v>
      </c>
      <c r="L84" s="160" t="str">
        <f t="shared" si="13"/>
        <v>OK</v>
      </c>
      <c r="M84" s="145" t="s">
        <v>393</v>
      </c>
    </row>
    <row r="85" spans="1:13" s="143" customFormat="1">
      <c r="A85" s="145" t="s">
        <v>412</v>
      </c>
      <c r="B85" s="36" t="s">
        <v>415</v>
      </c>
      <c r="C85" s="271" t="s">
        <v>416</v>
      </c>
      <c r="D85" s="62" t="s">
        <v>387</v>
      </c>
      <c r="E85" s="145"/>
      <c r="F85" s="160" t="str">
        <f t="shared" si="11"/>
        <v>き１２</v>
      </c>
      <c r="G85" s="145" t="str">
        <f t="shared" si="12"/>
        <v>坂元智成</v>
      </c>
      <c r="H85" s="62" t="s">
        <v>386</v>
      </c>
      <c r="I85" s="62" t="s">
        <v>307</v>
      </c>
      <c r="J85" s="9">
        <v>1975</v>
      </c>
      <c r="K85" s="154">
        <f>IF(J85="","",(2022-J85))</f>
        <v>47</v>
      </c>
      <c r="L85" s="160" t="str">
        <f t="shared" si="13"/>
        <v>OK</v>
      </c>
      <c r="M85" s="81" t="s">
        <v>351</v>
      </c>
    </row>
    <row r="86" spans="1:13" s="143" customFormat="1">
      <c r="A86" s="145" t="s">
        <v>414</v>
      </c>
      <c r="B86" s="145" t="s">
        <v>990</v>
      </c>
      <c r="C86" s="145" t="s">
        <v>991</v>
      </c>
      <c r="D86" s="62" t="s">
        <v>387</v>
      </c>
      <c r="E86" s="145"/>
      <c r="F86" s="160" t="str">
        <f t="shared" si="11"/>
        <v>き１３</v>
      </c>
      <c r="G86" s="145" t="str">
        <f t="shared" si="12"/>
        <v>櫻井貴哉</v>
      </c>
      <c r="H86" s="62" t="s">
        <v>386</v>
      </c>
      <c r="I86" s="62" t="s">
        <v>307</v>
      </c>
      <c r="J86" s="9">
        <v>1994</v>
      </c>
      <c r="K86" s="154">
        <f>IF(J86="","",(2022-J86))</f>
        <v>28</v>
      </c>
      <c r="L86" s="160" t="str">
        <f t="shared" si="13"/>
        <v>OK</v>
      </c>
      <c r="M86" s="81" t="s">
        <v>351</v>
      </c>
    </row>
    <row r="87" spans="1:13" s="143" customFormat="1">
      <c r="A87" s="145" t="s">
        <v>417</v>
      </c>
      <c r="B87" s="62" t="s">
        <v>419</v>
      </c>
      <c r="C87" s="62" t="s">
        <v>420</v>
      </c>
      <c r="D87" s="62" t="s">
        <v>985</v>
      </c>
      <c r="E87" s="145"/>
      <c r="F87" s="160" t="str">
        <f t="shared" si="11"/>
        <v>き１４</v>
      </c>
      <c r="G87" s="145" t="str">
        <f t="shared" si="12"/>
        <v>澤田啓一</v>
      </c>
      <c r="H87" s="62" t="s">
        <v>386</v>
      </c>
      <c r="I87" s="62" t="s">
        <v>307</v>
      </c>
      <c r="J87" s="9">
        <v>1970</v>
      </c>
      <c r="K87" s="154">
        <f>IF(J87="","",(2022-J87))</f>
        <v>52</v>
      </c>
      <c r="L87" s="160" t="str">
        <f t="shared" si="13"/>
        <v>OK</v>
      </c>
      <c r="M87" s="145" t="s">
        <v>396</v>
      </c>
    </row>
    <row r="88" spans="1:13" s="143" customFormat="1">
      <c r="A88" s="145" t="s">
        <v>418</v>
      </c>
      <c r="B88" s="62" t="s">
        <v>992</v>
      </c>
      <c r="C88" s="62" t="s">
        <v>993</v>
      </c>
      <c r="D88" s="145" t="s">
        <v>985</v>
      </c>
      <c r="E88" s="145"/>
      <c r="F88" s="160" t="str">
        <f t="shared" si="11"/>
        <v>き１５</v>
      </c>
      <c r="G88" s="145" t="str">
        <f>B88&amp;C88</f>
        <v>篠原弘法</v>
      </c>
      <c r="H88" s="62" t="s">
        <v>386</v>
      </c>
      <c r="I88" s="271" t="s">
        <v>473</v>
      </c>
      <c r="J88" s="9">
        <v>1992</v>
      </c>
      <c r="K88" s="154">
        <f>IF(J88="","",(2022-J88))</f>
        <v>30</v>
      </c>
      <c r="L88" s="160" t="str">
        <f t="shared" si="13"/>
        <v>OK</v>
      </c>
      <c r="M88" s="145" t="s">
        <v>385</v>
      </c>
    </row>
    <row r="89" spans="1:13" s="143" customFormat="1">
      <c r="A89" s="145" t="s">
        <v>421</v>
      </c>
      <c r="B89" s="73" t="s">
        <v>994</v>
      </c>
      <c r="C89" s="73" t="s">
        <v>995</v>
      </c>
      <c r="D89" s="62" t="s">
        <v>985</v>
      </c>
      <c r="E89" s="163"/>
      <c r="F89" s="160" t="str">
        <f t="shared" si="11"/>
        <v>き１６</v>
      </c>
      <c r="G89" s="73" t="str">
        <f>B89&amp;C89</f>
        <v>島井美帆</v>
      </c>
      <c r="H89" s="62" t="s">
        <v>386</v>
      </c>
      <c r="I89" s="62" t="s">
        <v>584</v>
      </c>
      <c r="J89" s="9">
        <v>1995</v>
      </c>
      <c r="K89" s="154">
        <f>IF(J89="","",(2022-J89))</f>
        <v>27</v>
      </c>
      <c r="L89" s="160" t="str">
        <f t="shared" si="13"/>
        <v>OK</v>
      </c>
      <c r="M89" s="145" t="s">
        <v>986</v>
      </c>
    </row>
    <row r="90" spans="1:13" s="143" customFormat="1">
      <c r="A90" s="145" t="s">
        <v>422</v>
      </c>
      <c r="B90" s="145" t="s">
        <v>774</v>
      </c>
      <c r="C90" s="145" t="s">
        <v>996</v>
      </c>
      <c r="D90" s="62" t="s">
        <v>985</v>
      </c>
      <c r="E90" s="163"/>
      <c r="F90" s="160" t="str">
        <f t="shared" si="11"/>
        <v>き１７</v>
      </c>
      <c r="G90" s="145" t="str">
        <f t="shared" si="12"/>
        <v>清水陽介</v>
      </c>
      <c r="H90" s="62" t="s">
        <v>386</v>
      </c>
      <c r="I90" s="62" t="s">
        <v>307</v>
      </c>
      <c r="J90" s="9">
        <v>1991</v>
      </c>
      <c r="K90" s="154">
        <f>IF(J90="","",(2022-J90))</f>
        <v>31</v>
      </c>
      <c r="L90" s="160" t="str">
        <f t="shared" si="13"/>
        <v>OK</v>
      </c>
      <c r="M90" s="81" t="s">
        <v>385</v>
      </c>
    </row>
    <row r="91" spans="1:13" s="143" customFormat="1">
      <c r="A91" s="145" t="s">
        <v>423</v>
      </c>
      <c r="B91" s="50" t="s">
        <v>425</v>
      </c>
      <c r="C91" s="50" t="s">
        <v>426</v>
      </c>
      <c r="D91" s="62" t="s">
        <v>985</v>
      </c>
      <c r="E91" s="145"/>
      <c r="F91" s="160" t="str">
        <f t="shared" si="11"/>
        <v>き１８</v>
      </c>
      <c r="G91" s="145" t="str">
        <f t="shared" si="12"/>
        <v>曽我卓矢</v>
      </c>
      <c r="H91" s="62" t="s">
        <v>386</v>
      </c>
      <c r="I91" s="62" t="s">
        <v>307</v>
      </c>
      <c r="J91" s="9">
        <v>1986</v>
      </c>
      <c r="K91" s="154">
        <f>IF(J91="","",(2022-J91))</f>
        <v>36</v>
      </c>
      <c r="L91" s="160" t="str">
        <f t="shared" si="13"/>
        <v>OK</v>
      </c>
      <c r="M91" s="81" t="s">
        <v>389</v>
      </c>
    </row>
    <row r="92" spans="1:13" s="143" customFormat="1">
      <c r="A92" s="145" t="s">
        <v>424</v>
      </c>
      <c r="B92" s="145" t="s">
        <v>997</v>
      </c>
      <c r="C92" s="145" t="s">
        <v>998</v>
      </c>
      <c r="D92" s="62" t="s">
        <v>985</v>
      </c>
      <c r="E92" s="163"/>
      <c r="F92" s="160" t="str">
        <f t="shared" si="11"/>
        <v>き１９</v>
      </c>
      <c r="G92" s="145" t="str">
        <f t="shared" si="12"/>
        <v>中元寺功貴</v>
      </c>
      <c r="H92" s="62" t="s">
        <v>386</v>
      </c>
      <c r="I92" s="62" t="s">
        <v>307</v>
      </c>
      <c r="J92" s="9">
        <v>1992</v>
      </c>
      <c r="K92" s="154">
        <f>IF(J92="","",(2022-J92))</f>
        <v>30</v>
      </c>
      <c r="L92" s="160" t="str">
        <f t="shared" si="13"/>
        <v>OK</v>
      </c>
      <c r="M92" s="81" t="s">
        <v>351</v>
      </c>
    </row>
    <row r="93" spans="1:13" s="143" customFormat="1">
      <c r="A93" s="145" t="s">
        <v>427</v>
      </c>
      <c r="B93" s="62" t="s">
        <v>436</v>
      </c>
      <c r="C93" s="62" t="s">
        <v>437</v>
      </c>
      <c r="D93" s="62" t="s">
        <v>985</v>
      </c>
      <c r="E93" s="145"/>
      <c r="F93" s="160" t="str">
        <f t="shared" si="11"/>
        <v>き２０</v>
      </c>
      <c r="G93" s="145" t="str">
        <f t="shared" si="12"/>
        <v>西岡庸介</v>
      </c>
      <c r="H93" s="62" t="s">
        <v>386</v>
      </c>
      <c r="I93" s="62" t="s">
        <v>307</v>
      </c>
      <c r="J93" s="9">
        <v>1983</v>
      </c>
      <c r="K93" s="154">
        <f>IF(J93="","",(2022-J93))</f>
        <v>39</v>
      </c>
      <c r="L93" s="160" t="str">
        <f t="shared" si="13"/>
        <v>OK</v>
      </c>
      <c r="M93" s="81" t="s">
        <v>1268</v>
      </c>
    </row>
    <row r="94" spans="1:13" s="143" customFormat="1">
      <c r="A94" s="145" t="s">
        <v>428</v>
      </c>
      <c r="B94" s="36" t="s">
        <v>443</v>
      </c>
      <c r="C94" s="36" t="s">
        <v>444</v>
      </c>
      <c r="D94" s="62" t="s">
        <v>387</v>
      </c>
      <c r="E94" s="145"/>
      <c r="F94" s="160" t="str">
        <f t="shared" si="11"/>
        <v>き２１</v>
      </c>
      <c r="G94" s="145" t="str">
        <f t="shared" si="12"/>
        <v>馬場英年</v>
      </c>
      <c r="H94" s="62" t="s">
        <v>386</v>
      </c>
      <c r="I94" s="62" t="s">
        <v>307</v>
      </c>
      <c r="J94" s="9">
        <v>1980</v>
      </c>
      <c r="K94" s="154">
        <f>IF(J94="","",(2022-J94))</f>
        <v>42</v>
      </c>
      <c r="L94" s="160" t="str">
        <f t="shared" si="13"/>
        <v>OK</v>
      </c>
      <c r="M94" s="81" t="s">
        <v>351</v>
      </c>
    </row>
    <row r="95" spans="1:13" s="143" customFormat="1">
      <c r="A95" s="145" t="s">
        <v>430</v>
      </c>
      <c r="B95" s="62" t="s">
        <v>999</v>
      </c>
      <c r="C95" s="62" t="s">
        <v>1000</v>
      </c>
      <c r="D95" s="145" t="s">
        <v>985</v>
      </c>
      <c r="E95" s="145"/>
      <c r="F95" s="160" t="str">
        <f t="shared" si="11"/>
        <v>き２２</v>
      </c>
      <c r="G95" s="145" t="str">
        <f>B95&amp;C95</f>
        <v>一瀬翔太</v>
      </c>
      <c r="H95" s="62" t="s">
        <v>386</v>
      </c>
      <c r="I95" s="271" t="s">
        <v>473</v>
      </c>
      <c r="J95" s="9">
        <v>1993</v>
      </c>
      <c r="K95" s="154">
        <f>IF(J95="","",(2022-J95))</f>
        <v>29</v>
      </c>
      <c r="L95" s="160" t="str">
        <f t="shared" si="13"/>
        <v>OK</v>
      </c>
      <c r="M95" s="145" t="s">
        <v>400</v>
      </c>
    </row>
    <row r="96" spans="1:13" s="143" customFormat="1">
      <c r="A96" s="145" t="s">
        <v>431</v>
      </c>
      <c r="B96" s="36" t="s">
        <v>446</v>
      </c>
      <c r="C96" s="36" t="s">
        <v>447</v>
      </c>
      <c r="D96" s="62" t="s">
        <v>387</v>
      </c>
      <c r="E96" s="145"/>
      <c r="F96" s="160" t="str">
        <f t="shared" si="11"/>
        <v>き２３</v>
      </c>
      <c r="G96" s="145" t="str">
        <f t="shared" si="12"/>
        <v>廣瀬智也</v>
      </c>
      <c r="H96" s="62" t="s">
        <v>386</v>
      </c>
      <c r="I96" s="62" t="s">
        <v>307</v>
      </c>
      <c r="J96" s="9">
        <v>1977</v>
      </c>
      <c r="K96" s="154">
        <f>IF(J96="","",(2022-J96))</f>
        <v>45</v>
      </c>
      <c r="L96" s="160" t="str">
        <f t="shared" si="13"/>
        <v>OK</v>
      </c>
      <c r="M96" s="81" t="s">
        <v>351</v>
      </c>
    </row>
    <row r="97" spans="1:13" s="143" customFormat="1">
      <c r="A97" s="145" t="s">
        <v>432</v>
      </c>
      <c r="B97" s="50" t="s">
        <v>449</v>
      </c>
      <c r="C97" s="50" t="s">
        <v>450</v>
      </c>
      <c r="D97" s="62" t="s">
        <v>985</v>
      </c>
      <c r="E97" s="145"/>
      <c r="F97" s="160" t="str">
        <f t="shared" si="11"/>
        <v>き２４</v>
      </c>
      <c r="G97" s="145" t="str">
        <f t="shared" si="12"/>
        <v>松島理和</v>
      </c>
      <c r="H97" s="62" t="s">
        <v>386</v>
      </c>
      <c r="I97" s="62" t="s">
        <v>307</v>
      </c>
      <c r="J97" s="9">
        <v>1981</v>
      </c>
      <c r="K97" s="154">
        <f>IF(J97="","",(2022-J97))</f>
        <v>41</v>
      </c>
      <c r="L97" s="160" t="str">
        <f t="shared" si="13"/>
        <v>OK</v>
      </c>
      <c r="M97" s="81" t="s">
        <v>314</v>
      </c>
    </row>
    <row r="98" spans="1:13" s="143" customFormat="1">
      <c r="A98" s="145" t="s">
        <v>435</v>
      </c>
      <c r="B98" s="36" t="s">
        <v>452</v>
      </c>
      <c r="C98" s="271" t="s">
        <v>453</v>
      </c>
      <c r="D98" s="62" t="s">
        <v>387</v>
      </c>
      <c r="E98" s="145"/>
      <c r="F98" s="160" t="str">
        <f t="shared" si="11"/>
        <v>き２５</v>
      </c>
      <c r="G98" s="145" t="str">
        <f t="shared" si="12"/>
        <v>宮道祐介</v>
      </c>
      <c r="H98" s="62" t="s">
        <v>386</v>
      </c>
      <c r="I98" s="62" t="s">
        <v>307</v>
      </c>
      <c r="J98" s="9">
        <v>1983</v>
      </c>
      <c r="K98" s="154">
        <f>IF(J98="","",(2022-J98))</f>
        <v>39</v>
      </c>
      <c r="L98" s="160" t="str">
        <f t="shared" si="13"/>
        <v>OK</v>
      </c>
      <c r="M98" s="81" t="s">
        <v>308</v>
      </c>
    </row>
    <row r="99" spans="1:13" s="143" customFormat="1">
      <c r="A99" s="145" t="s">
        <v>439</v>
      </c>
      <c r="B99" s="271" t="s">
        <v>1001</v>
      </c>
      <c r="C99" s="271" t="s">
        <v>1002</v>
      </c>
      <c r="D99" s="62" t="s">
        <v>387</v>
      </c>
      <c r="E99" s="145"/>
      <c r="F99" s="160" t="str">
        <f t="shared" si="11"/>
        <v>き２６</v>
      </c>
      <c r="G99" s="145" t="str">
        <f t="shared" si="12"/>
        <v>村西徹</v>
      </c>
      <c r="H99" s="62" t="s">
        <v>386</v>
      </c>
      <c r="I99" s="62" t="s">
        <v>307</v>
      </c>
      <c r="J99" s="9">
        <v>1988</v>
      </c>
      <c r="K99" s="154">
        <f>IF(J99="","",(2022-J99))</f>
        <v>34</v>
      </c>
      <c r="L99" s="160" t="str">
        <f t="shared" si="13"/>
        <v>OK</v>
      </c>
      <c r="M99" s="81" t="s">
        <v>1003</v>
      </c>
    </row>
    <row r="100" spans="1:13" s="143" customFormat="1">
      <c r="A100" s="145" t="s">
        <v>442</v>
      </c>
      <c r="B100" s="74" t="s">
        <v>1004</v>
      </c>
      <c r="C100" s="74" t="s">
        <v>1005</v>
      </c>
      <c r="D100" s="62" t="s">
        <v>985</v>
      </c>
      <c r="E100" s="163"/>
      <c r="F100" s="160" t="str">
        <f t="shared" si="11"/>
        <v>き２７</v>
      </c>
      <c r="G100" s="73" t="str">
        <f t="shared" si="12"/>
        <v>森涼花</v>
      </c>
      <c r="H100" s="62" t="s">
        <v>386</v>
      </c>
      <c r="I100" s="62" t="s">
        <v>584</v>
      </c>
      <c r="J100" s="9">
        <v>2003</v>
      </c>
      <c r="K100" s="154">
        <f>IF(J100="","",(2022-J100))</f>
        <v>19</v>
      </c>
      <c r="L100" s="160" t="str">
        <f t="shared" si="13"/>
        <v>OK</v>
      </c>
      <c r="M100" s="81" t="s">
        <v>438</v>
      </c>
    </row>
    <row r="101" spans="1:13" s="143" customFormat="1">
      <c r="A101" s="145" t="s">
        <v>445</v>
      </c>
      <c r="B101" s="74" t="s">
        <v>398</v>
      </c>
      <c r="C101" s="74" t="s">
        <v>1006</v>
      </c>
      <c r="D101" s="62" t="s">
        <v>985</v>
      </c>
      <c r="E101" s="163"/>
      <c r="F101" s="160" t="str">
        <f t="shared" si="11"/>
        <v>き２８</v>
      </c>
      <c r="G101" s="73" t="str">
        <f t="shared" si="12"/>
        <v>石田愛捺花</v>
      </c>
      <c r="H101" s="62" t="s">
        <v>386</v>
      </c>
      <c r="I101" s="62" t="s">
        <v>584</v>
      </c>
      <c r="J101" s="9">
        <v>1998</v>
      </c>
      <c r="K101" s="154">
        <f>IF(J101="","",(2022-J101))</f>
        <v>24</v>
      </c>
      <c r="L101" s="160" t="str">
        <f t="shared" si="13"/>
        <v>OK</v>
      </c>
      <c r="M101" s="81" t="s">
        <v>400</v>
      </c>
    </row>
    <row r="102" spans="1:13" s="143" customFormat="1">
      <c r="A102" s="145" t="s">
        <v>448</v>
      </c>
      <c r="B102" s="36" t="s">
        <v>1007</v>
      </c>
      <c r="C102" s="36" t="s">
        <v>1008</v>
      </c>
      <c r="D102" s="62" t="s">
        <v>387</v>
      </c>
      <c r="E102" s="145"/>
      <c r="F102" s="160" t="str">
        <f t="shared" si="11"/>
        <v>き２９</v>
      </c>
      <c r="G102" s="145" t="str">
        <f t="shared" si="12"/>
        <v>薮内陸久</v>
      </c>
      <c r="H102" s="62" t="s">
        <v>386</v>
      </c>
      <c r="I102" s="62" t="s">
        <v>307</v>
      </c>
      <c r="J102" s="9">
        <v>1997</v>
      </c>
      <c r="K102" s="154">
        <f>IF(J102="","",(2022-J102))</f>
        <v>25</v>
      </c>
      <c r="L102" s="160" t="str">
        <f t="shared" si="13"/>
        <v>OK</v>
      </c>
      <c r="M102" s="81" t="s">
        <v>351</v>
      </c>
    </row>
    <row r="103" spans="1:13" s="143" customFormat="1">
      <c r="A103" s="145" t="s">
        <v>451</v>
      </c>
      <c r="B103" s="36" t="s">
        <v>1009</v>
      </c>
      <c r="C103" s="271" t="s">
        <v>1010</v>
      </c>
      <c r="D103" s="62" t="s">
        <v>387</v>
      </c>
      <c r="E103" s="145"/>
      <c r="F103" s="160" t="str">
        <f t="shared" si="11"/>
        <v>き３０</v>
      </c>
      <c r="G103" s="145" t="str">
        <f t="shared" si="12"/>
        <v>山本和樹</v>
      </c>
      <c r="H103" s="62" t="s">
        <v>386</v>
      </c>
      <c r="I103" s="62" t="s">
        <v>307</v>
      </c>
      <c r="J103" s="9">
        <v>1997</v>
      </c>
      <c r="K103" s="154">
        <f>IF(J103="","",(2022-J103))</f>
        <v>25</v>
      </c>
      <c r="L103" s="160" t="str">
        <f t="shared" si="13"/>
        <v>OK</v>
      </c>
      <c r="M103" s="81" t="s">
        <v>989</v>
      </c>
    </row>
    <row r="104" spans="1:13" s="143" customFormat="1">
      <c r="A104" s="145" t="s">
        <v>454</v>
      </c>
      <c r="B104" s="36" t="s">
        <v>460</v>
      </c>
      <c r="C104" s="271" t="s">
        <v>461</v>
      </c>
      <c r="D104" s="62" t="s">
        <v>387</v>
      </c>
      <c r="E104" s="145"/>
      <c r="F104" s="160" t="str">
        <f t="shared" si="11"/>
        <v>き３１</v>
      </c>
      <c r="G104" s="145" t="str">
        <f t="shared" si="12"/>
        <v>吉本泰二</v>
      </c>
      <c r="H104" s="62" t="s">
        <v>386</v>
      </c>
      <c r="I104" s="62" t="s">
        <v>307</v>
      </c>
      <c r="J104" s="9">
        <v>1976</v>
      </c>
      <c r="K104" s="154">
        <f>IF(J104="","",(2022-J104))</f>
        <v>46</v>
      </c>
      <c r="L104" s="160" t="str">
        <f t="shared" si="13"/>
        <v>OK</v>
      </c>
      <c r="M104" s="81" t="s">
        <v>351</v>
      </c>
    </row>
    <row r="105" spans="1:13" s="143" customFormat="1">
      <c r="A105" s="145" t="s">
        <v>455</v>
      </c>
      <c r="B105" s="36" t="s">
        <v>433</v>
      </c>
      <c r="C105" s="271" t="s">
        <v>434</v>
      </c>
      <c r="D105" s="62" t="s">
        <v>387</v>
      </c>
      <c r="E105" s="145"/>
      <c r="F105" s="160" t="str">
        <f t="shared" si="11"/>
        <v>き３２</v>
      </c>
      <c r="G105" s="145" t="str">
        <f t="shared" si="12"/>
        <v>永田寛教</v>
      </c>
      <c r="H105" s="62" t="s">
        <v>386</v>
      </c>
      <c r="I105" s="62" t="s">
        <v>307</v>
      </c>
      <c r="J105" s="9">
        <v>1981</v>
      </c>
      <c r="K105" s="154">
        <f>IF(J105="","",(2022-J105))</f>
        <v>41</v>
      </c>
      <c r="L105" s="160" t="str">
        <f>IF(G105="","",IF(COUNTIF($H$1:$H$55,G105)&gt;1,"2重登録","OK"))</f>
        <v>OK</v>
      </c>
      <c r="M105" s="81" t="s">
        <v>396</v>
      </c>
    </row>
    <row r="106" spans="1:13" s="143" customFormat="1">
      <c r="A106" s="145" t="s">
        <v>456</v>
      </c>
      <c r="B106" s="78" t="s">
        <v>764</v>
      </c>
      <c r="C106" s="78" t="s">
        <v>1011</v>
      </c>
      <c r="D106" s="62" t="s">
        <v>985</v>
      </c>
      <c r="E106" s="163"/>
      <c r="F106" s="160" t="str">
        <f t="shared" si="11"/>
        <v>き３３</v>
      </c>
      <c r="G106" s="78" t="str">
        <f t="shared" si="12"/>
        <v>谷口智紀</v>
      </c>
      <c r="H106" s="62" t="s">
        <v>386</v>
      </c>
      <c r="I106" s="62" t="s">
        <v>473</v>
      </c>
      <c r="J106" s="9">
        <v>1994</v>
      </c>
      <c r="K106" s="154">
        <f>IF(J106="","",(2022-J106))</f>
        <v>28</v>
      </c>
      <c r="L106" s="160" t="str">
        <f t="shared" ref="L106:L113" si="14">IF(G106="","",IF(COUNTIF($G$1:$G$35,G106)&gt;1,"2重登録","OK"))</f>
        <v>OK</v>
      </c>
      <c r="M106" s="145" t="s">
        <v>400</v>
      </c>
    </row>
    <row r="107" spans="1:13" s="143" customFormat="1">
      <c r="A107" s="145" t="s">
        <v>458</v>
      </c>
      <c r="B107" s="36" t="s">
        <v>581</v>
      </c>
      <c r="C107" s="271" t="s">
        <v>1012</v>
      </c>
      <c r="D107" s="62" t="s">
        <v>387</v>
      </c>
      <c r="E107" s="145"/>
      <c r="F107" s="160" t="str">
        <f t="shared" si="11"/>
        <v>き３４</v>
      </c>
      <c r="G107" s="145" t="str">
        <f t="shared" si="12"/>
        <v>福島勇輔</v>
      </c>
      <c r="H107" s="62" t="s">
        <v>386</v>
      </c>
      <c r="I107" s="62" t="s">
        <v>307</v>
      </c>
      <c r="J107" s="9">
        <v>1996</v>
      </c>
      <c r="K107" s="154">
        <f>IF(J107="","",(2022-J107))</f>
        <v>26</v>
      </c>
      <c r="L107" s="160" t="str">
        <f t="shared" si="14"/>
        <v>OK</v>
      </c>
      <c r="M107" s="145" t="s">
        <v>400</v>
      </c>
    </row>
    <row r="108" spans="1:13" s="143" customFormat="1">
      <c r="A108" s="145" t="s">
        <v>459</v>
      </c>
      <c r="B108" s="36" t="s">
        <v>1013</v>
      </c>
      <c r="C108" s="36" t="s">
        <v>1014</v>
      </c>
      <c r="D108" s="62" t="s">
        <v>387</v>
      </c>
      <c r="E108" s="145"/>
      <c r="F108" s="160" t="str">
        <f t="shared" si="11"/>
        <v>き３５</v>
      </c>
      <c r="G108" s="145" t="str">
        <f t="shared" si="12"/>
        <v>中尾慶太</v>
      </c>
      <c r="H108" s="62" t="s">
        <v>386</v>
      </c>
      <c r="I108" s="62" t="s">
        <v>307</v>
      </c>
      <c r="J108" s="9">
        <v>1993</v>
      </c>
      <c r="K108" s="154">
        <f>IF(J108="","",(2022-J108))</f>
        <v>29</v>
      </c>
      <c r="L108" s="160" t="str">
        <f t="shared" si="14"/>
        <v>OK</v>
      </c>
      <c r="M108" s="145" t="s">
        <v>400</v>
      </c>
    </row>
    <row r="109" spans="1:13" s="143" customFormat="1">
      <c r="A109" s="145" t="s">
        <v>462</v>
      </c>
      <c r="B109" s="36" t="s">
        <v>1015</v>
      </c>
      <c r="C109" s="36" t="s">
        <v>1016</v>
      </c>
      <c r="D109" s="62" t="s">
        <v>387</v>
      </c>
      <c r="E109" s="145"/>
      <c r="F109" s="160" t="str">
        <f t="shared" si="11"/>
        <v>き３６</v>
      </c>
      <c r="G109" s="145" t="str">
        <f t="shared" si="12"/>
        <v>奥田響介</v>
      </c>
      <c r="H109" s="62" t="s">
        <v>386</v>
      </c>
      <c r="I109" s="62" t="s">
        <v>307</v>
      </c>
      <c r="J109" s="9">
        <v>1994</v>
      </c>
      <c r="K109" s="154">
        <f>IF(J109="","",(2022-J109))</f>
        <v>28</v>
      </c>
      <c r="L109" s="160" t="str">
        <f t="shared" si="14"/>
        <v>OK</v>
      </c>
      <c r="M109" s="145" t="s">
        <v>770</v>
      </c>
    </row>
    <row r="110" spans="1:13" s="143" customFormat="1">
      <c r="A110" s="145" t="s">
        <v>464</v>
      </c>
      <c r="B110" s="145" t="s">
        <v>1018</v>
      </c>
      <c r="C110" s="145" t="s">
        <v>1019</v>
      </c>
      <c r="D110" s="62" t="s">
        <v>387</v>
      </c>
      <c r="E110" s="145"/>
      <c r="F110" s="145" t="str">
        <f t="shared" si="11"/>
        <v>き３７</v>
      </c>
      <c r="G110" s="145" t="str">
        <f t="shared" si="12"/>
        <v>濵口里穂</v>
      </c>
      <c r="H110" s="62" t="s">
        <v>386</v>
      </c>
      <c r="I110" s="62" t="s">
        <v>326</v>
      </c>
      <c r="J110" s="9">
        <v>1993</v>
      </c>
      <c r="K110" s="154">
        <f>IF(J110="","",(2022-J110))</f>
        <v>29</v>
      </c>
      <c r="L110" s="160" t="str">
        <f t="shared" si="14"/>
        <v>OK</v>
      </c>
      <c r="M110" s="145" t="s">
        <v>438</v>
      </c>
    </row>
    <row r="111" spans="1:13" s="143" customFormat="1">
      <c r="A111" s="145" t="s">
        <v>468</v>
      </c>
      <c r="B111" s="145" t="s">
        <v>1021</v>
      </c>
      <c r="C111" s="145" t="s">
        <v>1022</v>
      </c>
      <c r="D111" s="62" t="s">
        <v>387</v>
      </c>
      <c r="E111" s="145"/>
      <c r="F111" s="145" t="str">
        <f t="shared" si="11"/>
        <v>き３８</v>
      </c>
      <c r="G111" s="145" t="str">
        <f t="shared" si="12"/>
        <v>大峯啓志</v>
      </c>
      <c r="H111" s="62" t="s">
        <v>386</v>
      </c>
      <c r="I111" s="62" t="s">
        <v>307</v>
      </c>
      <c r="J111" s="9">
        <v>1985</v>
      </c>
      <c r="K111" s="154">
        <f>IF(J111="","",(2022-J111))</f>
        <v>37</v>
      </c>
      <c r="L111" s="160" t="str">
        <f t="shared" si="14"/>
        <v>OK</v>
      </c>
      <c r="M111" s="145" t="s">
        <v>312</v>
      </c>
    </row>
    <row r="112" spans="1:13" s="143" customFormat="1">
      <c r="A112" s="145" t="s">
        <v>1269</v>
      </c>
      <c r="B112" s="36" t="s">
        <v>1270</v>
      </c>
      <c r="C112" s="270" t="s">
        <v>1271</v>
      </c>
      <c r="D112" s="62" t="s">
        <v>387</v>
      </c>
      <c r="F112" s="160" t="str">
        <f t="shared" si="11"/>
        <v>き３９</v>
      </c>
      <c r="G112" s="145" t="str">
        <f t="shared" si="12"/>
        <v>栗山飛鳥</v>
      </c>
      <c r="H112" s="62" t="s">
        <v>386</v>
      </c>
      <c r="I112" s="62" t="s">
        <v>307</v>
      </c>
      <c r="J112" s="9">
        <v>1997</v>
      </c>
      <c r="K112" s="154">
        <f>IF(J112="","",(2022-J112))</f>
        <v>25</v>
      </c>
      <c r="L112" s="160" t="str">
        <f t="shared" si="14"/>
        <v>OK</v>
      </c>
      <c r="M112" s="145" t="s">
        <v>400</v>
      </c>
    </row>
    <row r="113" spans="1:13" s="143" customFormat="1">
      <c r="A113" s="145" t="s">
        <v>1017</v>
      </c>
      <c r="B113" s="270" t="s">
        <v>1272</v>
      </c>
      <c r="C113" s="270" t="s">
        <v>1273</v>
      </c>
      <c r="D113" s="62" t="s">
        <v>387</v>
      </c>
      <c r="F113" s="160" t="str">
        <f t="shared" si="11"/>
        <v>き４０</v>
      </c>
      <c r="G113" s="145" t="str">
        <f t="shared" si="12"/>
        <v>佐治武</v>
      </c>
      <c r="H113" s="62" t="s">
        <v>386</v>
      </c>
      <c r="I113" s="62" t="s">
        <v>307</v>
      </c>
      <c r="J113" s="9">
        <v>1964</v>
      </c>
      <c r="K113" s="154">
        <f>IF(J113="","",(2022-J113))</f>
        <v>58</v>
      </c>
      <c r="L113" s="160" t="str">
        <f t="shared" si="14"/>
        <v>OK</v>
      </c>
      <c r="M113" s="145" t="s">
        <v>1274</v>
      </c>
    </row>
    <row r="114" spans="1:13" ht="13.5" customHeight="1">
      <c r="A114" s="145" t="s">
        <v>1020</v>
      </c>
      <c r="B114" s="145" t="s">
        <v>1021</v>
      </c>
      <c r="C114" s="145" t="s">
        <v>1022</v>
      </c>
      <c r="D114" s="62" t="s">
        <v>387</v>
      </c>
      <c r="F114" s="145" t="str">
        <f t="shared" si="10"/>
        <v>き４１</v>
      </c>
      <c r="G114" s="145" t="str">
        <f t="shared" si="12"/>
        <v>大峯啓志</v>
      </c>
      <c r="H114" s="62" t="s">
        <v>386</v>
      </c>
      <c r="I114" s="62" t="s">
        <v>307</v>
      </c>
      <c r="J114" s="9">
        <v>1985</v>
      </c>
      <c r="K114" s="154">
        <f>IF(J114="","",(2022-J114))</f>
        <v>37</v>
      </c>
      <c r="L114" s="160" t="str">
        <f>IF(G114="","",IF(COUNTIF($G$1:$G$38,G114)&gt;1,"2重登録","OK"))</f>
        <v>OK</v>
      </c>
      <c r="M114" s="145" t="s">
        <v>312</v>
      </c>
    </row>
    <row r="115" spans="1:13" ht="13.5" customHeight="1">
      <c r="A115" s="145"/>
      <c r="D115" s="62"/>
      <c r="H115" s="62"/>
      <c r="I115" s="62"/>
      <c r="J115" s="9"/>
      <c r="K115" s="154"/>
      <c r="L115" s="160"/>
    </row>
    <row r="116" spans="1:13" ht="13.5" customHeight="1">
      <c r="A116" s="145"/>
      <c r="D116" s="62"/>
      <c r="H116" s="62"/>
      <c r="I116" s="62"/>
      <c r="J116" s="9"/>
      <c r="K116" s="154"/>
      <c r="L116" s="160"/>
    </row>
    <row r="117" spans="1:13" s="75" customFormat="1">
      <c r="A117" s="78"/>
      <c r="B117" s="67"/>
      <c r="C117" s="67"/>
      <c r="D117" s="62"/>
      <c r="E117" s="145"/>
      <c r="F117" s="63"/>
      <c r="G117" s="60"/>
      <c r="H117" s="62"/>
      <c r="I117" s="62"/>
      <c r="J117" s="9"/>
      <c r="K117" s="154" t="str">
        <f t="shared" ref="K117:K123" si="15">IF(J117="","",(2019-J117))</f>
        <v/>
      </c>
      <c r="L117" s="160" t="str">
        <f>IF(G117="","",IF(COUNTIF($G$15:$G$391,G117)&gt;1,"2重登録","OK"))</f>
        <v/>
      </c>
    </row>
    <row r="118" spans="1:13" s="75" customFormat="1">
      <c r="A118" s="78"/>
      <c r="B118" s="67"/>
      <c r="C118" s="67"/>
      <c r="D118" s="62"/>
      <c r="E118" s="145"/>
      <c r="F118" s="63"/>
      <c r="G118" s="60"/>
      <c r="H118" s="62"/>
      <c r="I118" s="62"/>
      <c r="J118" s="9"/>
      <c r="K118" s="154" t="str">
        <f t="shared" si="15"/>
        <v/>
      </c>
      <c r="L118" s="160" t="str">
        <f>IF(G118="","",IF(COUNTIF($G$15:$G$391,G118)&gt;1,"2重登録","OK"))</f>
        <v/>
      </c>
    </row>
    <row r="119" spans="1:13" s="272" customFormat="1">
      <c r="A119" s="78"/>
      <c r="B119" s="684" t="s">
        <v>1023</v>
      </c>
      <c r="C119" s="684"/>
      <c r="D119" s="682" t="s">
        <v>1024</v>
      </c>
      <c r="E119" s="682"/>
      <c r="F119" s="682"/>
      <c r="G119" s="682"/>
      <c r="H119" s="682"/>
      <c r="I119" s="145"/>
      <c r="J119" s="64"/>
      <c r="K119" s="154" t="str">
        <f t="shared" si="15"/>
        <v/>
      </c>
      <c r="L119" s="160" t="str">
        <f>IF(G119="","",IF(COUNTIF($G$15:$G$391,G119)&gt;1,"2重登録","OK"))</f>
        <v/>
      </c>
      <c r="M119" s="145"/>
    </row>
    <row r="120" spans="1:13" s="272" customFormat="1">
      <c r="A120" s="78"/>
      <c r="B120" s="684"/>
      <c r="C120" s="684"/>
      <c r="D120" s="682"/>
      <c r="E120" s="682"/>
      <c r="F120" s="682"/>
      <c r="G120" s="682"/>
      <c r="H120" s="682"/>
      <c r="I120" s="145"/>
      <c r="J120" s="64"/>
      <c r="K120" s="154" t="str">
        <f t="shared" si="15"/>
        <v/>
      </c>
      <c r="L120" s="160" t="str">
        <f>IF(G120="","",IF(COUNTIF($G$15:$G$391,G120)&gt;1,"2重登録","OK"))</f>
        <v/>
      </c>
      <c r="M120" s="145"/>
    </row>
    <row r="121" spans="1:13" s="272" customFormat="1">
      <c r="A121" s="78"/>
      <c r="B121" s="62"/>
      <c r="C121" s="62"/>
      <c r="D121" s="268"/>
      <c r="E121" s="145"/>
      <c r="F121" s="63">
        <f>A121</f>
        <v>0</v>
      </c>
      <c r="G121" s="145" t="s">
        <v>360</v>
      </c>
      <c r="H121" s="673" t="s">
        <v>361</v>
      </c>
      <c r="I121" s="673"/>
      <c r="J121" s="673"/>
      <c r="K121" s="154" t="str">
        <f t="shared" si="15"/>
        <v/>
      </c>
      <c r="L121" s="160"/>
    </row>
    <row r="122" spans="1:13" s="272" customFormat="1">
      <c r="A122" s="108"/>
      <c r="B122" s="668"/>
      <c r="C122" s="668"/>
      <c r="D122" s="145"/>
      <c r="E122" s="145"/>
      <c r="F122" s="63"/>
      <c r="G122" s="7">
        <f>COUNTIF($M$124:$M$141,"東近江市")</f>
        <v>0</v>
      </c>
      <c r="H122" s="674">
        <f>(G122/RIGHT($A$141,2))</f>
        <v>0</v>
      </c>
      <c r="I122" s="674"/>
      <c r="J122" s="674"/>
      <c r="K122" s="154" t="str">
        <f t="shared" si="15"/>
        <v/>
      </c>
      <c r="L122" s="160"/>
    </row>
    <row r="123" spans="1:13" s="272" customFormat="1">
      <c r="A123" s="108"/>
      <c r="B123" s="263"/>
      <c r="C123" s="263"/>
      <c r="D123" s="272" t="s">
        <v>362</v>
      </c>
      <c r="G123" s="7"/>
      <c r="H123" s="8" t="s">
        <v>363</v>
      </c>
      <c r="I123" s="269"/>
      <c r="J123" s="269"/>
      <c r="K123" s="154" t="str">
        <f t="shared" si="15"/>
        <v/>
      </c>
      <c r="L123" s="160" t="str">
        <f>IF(G123="","",IF(COUNTIF($G$15:$G$391,G123)&gt;1,"2重登録","OK"))</f>
        <v/>
      </c>
    </row>
    <row r="124" spans="1:13" s="272" customFormat="1">
      <c r="A124" s="78" t="s">
        <v>471</v>
      </c>
      <c r="B124" s="37" t="s">
        <v>485</v>
      </c>
      <c r="C124" s="37" t="s">
        <v>496</v>
      </c>
      <c r="D124" s="103" t="s">
        <v>472</v>
      </c>
      <c r="E124" s="103"/>
      <c r="F124" s="103"/>
      <c r="G124" s="145" t="str">
        <f t="shared" ref="G124:G140" si="16">B124&amp;C124</f>
        <v>水本淳史</v>
      </c>
      <c r="H124" s="103" t="s">
        <v>472</v>
      </c>
      <c r="I124" s="145" t="s">
        <v>307</v>
      </c>
      <c r="J124" s="64">
        <v>1967</v>
      </c>
      <c r="K124" s="154">
        <f>IF(J124="","",(2022-J124))</f>
        <v>55</v>
      </c>
      <c r="L124" s="63" t="str">
        <f t="shared" ref="L124:L145" si="17">IF(G124="","",IF(COUNTIF($G$15:$G$390,G124)&gt;1,"2重登録","OK"))</f>
        <v>OK</v>
      </c>
      <c r="M124" s="83" t="s">
        <v>308</v>
      </c>
    </row>
    <row r="125" spans="1:13" s="272" customFormat="1">
      <c r="A125" s="78" t="s">
        <v>1025</v>
      </c>
      <c r="B125" s="37" t="s">
        <v>498</v>
      </c>
      <c r="C125" s="37" t="s">
        <v>499</v>
      </c>
      <c r="D125" s="103" t="s">
        <v>472</v>
      </c>
      <c r="E125" s="103"/>
      <c r="F125" s="103"/>
      <c r="G125" s="145" t="str">
        <f t="shared" si="16"/>
        <v>清水善弘</v>
      </c>
      <c r="H125" s="103" t="s">
        <v>472</v>
      </c>
      <c r="I125" s="145" t="s">
        <v>307</v>
      </c>
      <c r="J125" s="64">
        <v>1952</v>
      </c>
      <c r="K125" s="154">
        <f>IF(J125="","",(2022-J125))</f>
        <v>70</v>
      </c>
      <c r="L125" s="63" t="str">
        <f t="shared" si="17"/>
        <v>OK</v>
      </c>
      <c r="M125" s="79" t="s">
        <v>389</v>
      </c>
    </row>
    <row r="126" spans="1:13" s="272" customFormat="1">
      <c r="A126" s="78" t="s">
        <v>476</v>
      </c>
      <c r="B126" s="37" t="s">
        <v>773</v>
      </c>
      <c r="C126" s="37" t="s">
        <v>1026</v>
      </c>
      <c r="D126" s="103" t="s">
        <v>472</v>
      </c>
      <c r="E126" s="103"/>
      <c r="F126" s="103"/>
      <c r="G126" s="145" t="str">
        <f t="shared" si="16"/>
        <v>岡本大樹</v>
      </c>
      <c r="H126" s="103" t="s">
        <v>472</v>
      </c>
      <c r="I126" s="145" t="s">
        <v>307</v>
      </c>
      <c r="J126" s="64">
        <v>1982</v>
      </c>
      <c r="K126" s="154">
        <f>IF(J126="","",(2022-J126))</f>
        <v>40</v>
      </c>
      <c r="L126" s="63" t="str">
        <f t="shared" si="17"/>
        <v>OK</v>
      </c>
      <c r="M126" s="83" t="s">
        <v>393</v>
      </c>
    </row>
    <row r="127" spans="1:13" s="272" customFormat="1">
      <c r="A127" s="78" t="s">
        <v>479</v>
      </c>
      <c r="B127" s="37" t="s">
        <v>804</v>
      </c>
      <c r="C127" s="37" t="s">
        <v>1027</v>
      </c>
      <c r="D127" s="103" t="s">
        <v>472</v>
      </c>
      <c r="E127" s="103"/>
      <c r="F127" s="103"/>
      <c r="G127" s="145" t="str">
        <f t="shared" si="16"/>
        <v>北野照幸</v>
      </c>
      <c r="H127" s="103" t="s">
        <v>472</v>
      </c>
      <c r="I127" s="145" t="s">
        <v>307</v>
      </c>
      <c r="J127" s="64">
        <v>1980</v>
      </c>
      <c r="K127" s="154">
        <f>IF(J127="","",(2022-J127))</f>
        <v>42</v>
      </c>
      <c r="L127" s="63" t="str">
        <f t="shared" si="17"/>
        <v>OK</v>
      </c>
      <c r="M127" s="83" t="s">
        <v>393</v>
      </c>
    </row>
    <row r="128" spans="1:13" s="272" customFormat="1">
      <c r="A128" s="78" t="s">
        <v>482</v>
      </c>
      <c r="B128" s="37" t="s">
        <v>358</v>
      </c>
      <c r="C128" s="37" t="s">
        <v>374</v>
      </c>
      <c r="D128" s="103" t="s">
        <v>472</v>
      </c>
      <c r="E128" s="103"/>
      <c r="F128" s="103"/>
      <c r="G128" s="145" t="str">
        <f t="shared" si="16"/>
        <v>成宮康弘</v>
      </c>
      <c r="H128" s="103" t="s">
        <v>472</v>
      </c>
      <c r="I128" s="145" t="s">
        <v>307</v>
      </c>
      <c r="J128" s="64">
        <v>1970</v>
      </c>
      <c r="K128" s="154">
        <f>IF(J128="","",(2022-J128))</f>
        <v>52</v>
      </c>
      <c r="L128" s="63" t="str">
        <f t="shared" si="17"/>
        <v>OK</v>
      </c>
      <c r="M128" s="79" t="s">
        <v>308</v>
      </c>
    </row>
    <row r="129" spans="1:13" s="272" customFormat="1">
      <c r="A129" s="78" t="s">
        <v>484</v>
      </c>
      <c r="B129" s="37" t="s">
        <v>485</v>
      </c>
      <c r="C129" s="37" t="s">
        <v>486</v>
      </c>
      <c r="D129" s="103" t="s">
        <v>472</v>
      </c>
      <c r="E129" s="103"/>
      <c r="F129" s="145"/>
      <c r="G129" s="145" t="str">
        <f t="shared" si="16"/>
        <v>水本佑人</v>
      </c>
      <c r="H129" s="103" t="s">
        <v>472</v>
      </c>
      <c r="I129" s="145" t="s">
        <v>307</v>
      </c>
      <c r="J129" s="64">
        <v>1998</v>
      </c>
      <c r="K129" s="154">
        <f>IF(J129="","",(2022-J129))</f>
        <v>24</v>
      </c>
      <c r="L129" s="63" t="str">
        <f t="shared" si="17"/>
        <v>OK</v>
      </c>
      <c r="M129" s="145" t="s">
        <v>308</v>
      </c>
    </row>
    <row r="130" spans="1:13" s="272" customFormat="1">
      <c r="A130" s="78" t="s">
        <v>487</v>
      </c>
      <c r="B130" s="145" t="s">
        <v>696</v>
      </c>
      <c r="C130" s="145" t="s">
        <v>1028</v>
      </c>
      <c r="D130" s="145" t="s">
        <v>472</v>
      </c>
      <c r="E130" s="145"/>
      <c r="F130" s="61"/>
      <c r="G130" s="145" t="str">
        <f t="shared" si="16"/>
        <v>西和田昌恭</v>
      </c>
      <c r="H130" s="103" t="s">
        <v>472</v>
      </c>
      <c r="I130" s="50" t="s">
        <v>473</v>
      </c>
      <c r="J130" s="64">
        <v>1991</v>
      </c>
      <c r="K130" s="154">
        <f>IF(J130="","",(2022-J130))</f>
        <v>31</v>
      </c>
      <c r="L130" s="63" t="str">
        <f t="shared" si="17"/>
        <v>OK</v>
      </c>
      <c r="M130" s="145" t="s">
        <v>772</v>
      </c>
    </row>
    <row r="131" spans="1:13" s="272" customFormat="1">
      <c r="A131" s="78" t="s">
        <v>488</v>
      </c>
      <c r="B131" s="37" t="s">
        <v>489</v>
      </c>
      <c r="C131" s="37" t="s">
        <v>490</v>
      </c>
      <c r="D131" s="103" t="s">
        <v>472</v>
      </c>
      <c r="E131" s="103"/>
      <c r="F131" s="103"/>
      <c r="G131" s="145" t="str">
        <f t="shared" si="16"/>
        <v>平塚 聡</v>
      </c>
      <c r="H131" s="103" t="s">
        <v>472</v>
      </c>
      <c r="I131" s="145" t="s">
        <v>307</v>
      </c>
      <c r="J131" s="64">
        <v>1960</v>
      </c>
      <c r="K131" s="154">
        <f>IF(J131="","",(2022-J131))</f>
        <v>62</v>
      </c>
      <c r="L131" s="63" t="str">
        <f t="shared" si="17"/>
        <v>OK</v>
      </c>
      <c r="M131" s="145" t="s">
        <v>308</v>
      </c>
    </row>
    <row r="132" spans="1:13" s="272" customFormat="1">
      <c r="A132" s="78" t="s">
        <v>491</v>
      </c>
      <c r="B132" s="37" t="s">
        <v>365</v>
      </c>
      <c r="C132" s="37" t="s">
        <v>366</v>
      </c>
      <c r="D132" s="103" t="s">
        <v>472</v>
      </c>
      <c r="E132" s="103"/>
      <c r="F132" s="103"/>
      <c r="G132" s="145" t="str">
        <f>B132&amp;C132</f>
        <v>池端誠治</v>
      </c>
      <c r="H132" s="103" t="s">
        <v>472</v>
      </c>
      <c r="I132" s="145" t="s">
        <v>307</v>
      </c>
      <c r="J132" s="64">
        <v>1972</v>
      </c>
      <c r="K132" s="154">
        <f>IF(J132="","",(2022-J132))</f>
        <v>50</v>
      </c>
      <c r="L132" s="63" t="str">
        <f t="shared" si="17"/>
        <v>OK</v>
      </c>
      <c r="M132" s="83" t="s">
        <v>308</v>
      </c>
    </row>
    <row r="133" spans="1:13" s="272" customFormat="1">
      <c r="A133" s="78" t="s">
        <v>492</v>
      </c>
      <c r="B133" s="37" t="s">
        <v>493</v>
      </c>
      <c r="C133" s="37" t="s">
        <v>494</v>
      </c>
      <c r="D133" s="103" t="s">
        <v>472</v>
      </c>
      <c r="E133" s="103"/>
      <c r="F133" s="103"/>
      <c r="G133" s="145" t="str">
        <f t="shared" si="16"/>
        <v>三代康成</v>
      </c>
      <c r="H133" s="103" t="s">
        <v>472</v>
      </c>
      <c r="I133" s="145" t="s">
        <v>307</v>
      </c>
      <c r="J133" s="64">
        <v>1968</v>
      </c>
      <c r="K133" s="154">
        <f>IF(J133="","",(2022-J133))</f>
        <v>54</v>
      </c>
      <c r="L133" s="63" t="str">
        <f t="shared" si="17"/>
        <v>OK</v>
      </c>
      <c r="M133" s="79" t="s">
        <v>389</v>
      </c>
    </row>
    <row r="134" spans="1:13" s="272" customFormat="1">
      <c r="A134" s="78" t="s">
        <v>495</v>
      </c>
      <c r="B134" s="37" t="s">
        <v>378</v>
      </c>
      <c r="C134" s="37" t="s">
        <v>1029</v>
      </c>
      <c r="D134" s="103" t="s">
        <v>472</v>
      </c>
      <c r="E134" s="103"/>
      <c r="F134" s="103"/>
      <c r="G134" s="145" t="str">
        <f t="shared" si="16"/>
        <v>古市卓志</v>
      </c>
      <c r="H134" s="103" t="s">
        <v>472</v>
      </c>
      <c r="I134" s="145" t="s">
        <v>307</v>
      </c>
      <c r="J134" s="64">
        <v>1974</v>
      </c>
      <c r="K134" s="154">
        <f>IF(J134="","",(2022-J134))</f>
        <v>48</v>
      </c>
      <c r="L134" s="63" t="str">
        <f t="shared" si="17"/>
        <v>OK</v>
      </c>
      <c r="M134" s="83" t="s">
        <v>308</v>
      </c>
    </row>
    <row r="135" spans="1:13" s="272" customFormat="1">
      <c r="A135" s="78" t="s">
        <v>497</v>
      </c>
      <c r="B135" s="105" t="s">
        <v>380</v>
      </c>
      <c r="C135" s="105" t="s">
        <v>381</v>
      </c>
      <c r="D135" s="280" t="s">
        <v>472</v>
      </c>
      <c r="E135" s="281"/>
      <c r="F135" s="281"/>
      <c r="G135" s="78" t="str">
        <f t="shared" si="16"/>
        <v>伊吹邦子</v>
      </c>
      <c r="H135" s="280" t="s">
        <v>472</v>
      </c>
      <c r="I135" s="73" t="s">
        <v>326</v>
      </c>
      <c r="J135" s="104">
        <v>1969</v>
      </c>
      <c r="K135" s="154">
        <f>IF(J135="","",(2022-J135))</f>
        <v>53</v>
      </c>
      <c r="L135" s="63" t="str">
        <f t="shared" si="17"/>
        <v>OK</v>
      </c>
      <c r="M135" s="83" t="s">
        <v>308</v>
      </c>
    </row>
    <row r="136" spans="1:13" s="272" customFormat="1">
      <c r="A136" s="78" t="s">
        <v>500</v>
      </c>
      <c r="B136" s="105" t="s">
        <v>383</v>
      </c>
      <c r="C136" s="105" t="s">
        <v>384</v>
      </c>
      <c r="D136" s="280" t="s">
        <v>472</v>
      </c>
      <c r="E136" s="281"/>
      <c r="F136" s="281"/>
      <c r="G136" s="78" t="str">
        <f t="shared" si="16"/>
        <v>筒井珠世</v>
      </c>
      <c r="H136" s="280" t="s">
        <v>472</v>
      </c>
      <c r="I136" s="73" t="s">
        <v>326</v>
      </c>
      <c r="J136" s="104">
        <v>1967</v>
      </c>
      <c r="K136" s="154">
        <f>IF(J136="","",(2022-J136))</f>
        <v>55</v>
      </c>
      <c r="L136" s="63" t="str">
        <f t="shared" si="17"/>
        <v>OK</v>
      </c>
      <c r="M136" s="83" t="s">
        <v>338</v>
      </c>
    </row>
    <row r="137" spans="1:13" s="272" customFormat="1">
      <c r="A137" s="78" t="s">
        <v>503</v>
      </c>
      <c r="B137" s="73" t="s">
        <v>501</v>
      </c>
      <c r="C137" s="73" t="s">
        <v>502</v>
      </c>
      <c r="D137" s="280" t="s">
        <v>472</v>
      </c>
      <c r="E137" s="73"/>
      <c r="F137" s="164"/>
      <c r="G137" s="78" t="str">
        <f t="shared" si="16"/>
        <v>松井美和子</v>
      </c>
      <c r="H137" s="280" t="s">
        <v>472</v>
      </c>
      <c r="I137" s="80" t="s">
        <v>326</v>
      </c>
      <c r="J137" s="104">
        <v>1969</v>
      </c>
      <c r="K137" s="154">
        <f>IF(J137="","",(2022-J137))</f>
        <v>53</v>
      </c>
      <c r="L137" s="63" t="str">
        <f t="shared" si="17"/>
        <v>OK</v>
      </c>
      <c r="M137" s="145" t="s">
        <v>345</v>
      </c>
    </row>
    <row r="138" spans="1:13" s="272" customFormat="1">
      <c r="A138" s="78" t="s">
        <v>505</v>
      </c>
      <c r="B138" s="73" t="s">
        <v>493</v>
      </c>
      <c r="C138" s="73" t="s">
        <v>504</v>
      </c>
      <c r="D138" s="280" t="s">
        <v>472</v>
      </c>
      <c r="E138" s="73"/>
      <c r="F138" s="73"/>
      <c r="G138" s="78" t="str">
        <f t="shared" si="16"/>
        <v>三代梨絵</v>
      </c>
      <c r="H138" s="280" t="s">
        <v>472</v>
      </c>
      <c r="I138" s="80" t="s">
        <v>326</v>
      </c>
      <c r="J138" s="104">
        <v>1976</v>
      </c>
      <c r="K138" s="154">
        <f>IF(J138="","",(2022-J138))</f>
        <v>46</v>
      </c>
      <c r="L138" s="63" t="str">
        <f t="shared" si="17"/>
        <v>OK</v>
      </c>
      <c r="M138" s="145" t="s">
        <v>389</v>
      </c>
    </row>
    <row r="139" spans="1:13" s="272" customFormat="1">
      <c r="A139" s="78" t="s">
        <v>508</v>
      </c>
      <c r="B139" s="73" t="s">
        <v>506</v>
      </c>
      <c r="C139" s="73" t="s">
        <v>507</v>
      </c>
      <c r="D139" s="280" t="s">
        <v>472</v>
      </c>
      <c r="E139" s="73"/>
      <c r="F139" s="164"/>
      <c r="G139" s="78" t="str">
        <f t="shared" si="16"/>
        <v>土肥祐子</v>
      </c>
      <c r="H139" s="280" t="s">
        <v>472</v>
      </c>
      <c r="I139" s="80" t="s">
        <v>326</v>
      </c>
      <c r="J139" s="104">
        <v>1971</v>
      </c>
      <c r="K139" s="154">
        <f>IF(J139="","",(2022-J139))</f>
        <v>51</v>
      </c>
      <c r="L139" s="63" t="str">
        <f t="shared" si="17"/>
        <v>OK</v>
      </c>
      <c r="M139" s="145" t="s">
        <v>389</v>
      </c>
    </row>
    <row r="140" spans="1:13" s="272" customFormat="1">
      <c r="A140" s="78" t="s">
        <v>509</v>
      </c>
      <c r="B140" s="73" t="s">
        <v>1030</v>
      </c>
      <c r="C140" s="73" t="s">
        <v>1031</v>
      </c>
      <c r="D140" s="280" t="s">
        <v>472</v>
      </c>
      <c r="E140" s="73"/>
      <c r="F140" s="164"/>
      <c r="G140" s="78" t="str">
        <f t="shared" si="16"/>
        <v>岡野羽</v>
      </c>
      <c r="H140" s="280" t="s">
        <v>472</v>
      </c>
      <c r="I140" s="80" t="s">
        <v>326</v>
      </c>
      <c r="J140" s="104">
        <v>1989</v>
      </c>
      <c r="K140" s="154">
        <f>IF(J140="","",(2022-J140))</f>
        <v>33</v>
      </c>
      <c r="L140" s="63" t="str">
        <f t="shared" si="17"/>
        <v>OK</v>
      </c>
      <c r="M140" s="145" t="s">
        <v>308</v>
      </c>
    </row>
    <row r="141" spans="1:13" s="272" customFormat="1">
      <c r="A141" s="78" t="s">
        <v>513</v>
      </c>
      <c r="B141" s="73" t="s">
        <v>510</v>
      </c>
      <c r="C141" s="73" t="s">
        <v>511</v>
      </c>
      <c r="D141" s="280" t="s">
        <v>472</v>
      </c>
      <c r="E141" s="73"/>
      <c r="F141" s="164"/>
      <c r="G141" s="78" t="s">
        <v>512</v>
      </c>
      <c r="H141" s="280" t="s">
        <v>472</v>
      </c>
      <c r="I141" s="80" t="s">
        <v>326</v>
      </c>
      <c r="J141" s="104">
        <v>1994</v>
      </c>
      <c r="K141" s="154">
        <f>IF(J141="","",(2022-J141))</f>
        <v>28</v>
      </c>
      <c r="L141" s="63" t="str">
        <f t="shared" si="17"/>
        <v>OK</v>
      </c>
      <c r="M141" s="145" t="s">
        <v>1032</v>
      </c>
    </row>
    <row r="142" spans="1:13" s="272" customFormat="1">
      <c r="A142" s="78" t="s">
        <v>517</v>
      </c>
      <c r="B142" s="73" t="s">
        <v>514</v>
      </c>
      <c r="C142" s="73" t="s">
        <v>515</v>
      </c>
      <c r="D142" s="78" t="s">
        <v>472</v>
      </c>
      <c r="E142" s="73"/>
      <c r="F142" s="164"/>
      <c r="G142" s="78" t="s">
        <v>516</v>
      </c>
      <c r="H142" s="280" t="s">
        <v>472</v>
      </c>
      <c r="I142" s="80" t="s">
        <v>326</v>
      </c>
      <c r="J142" s="104">
        <v>1993</v>
      </c>
      <c r="K142" s="154">
        <f>IF(J142="","",(2022-J142))</f>
        <v>29</v>
      </c>
      <c r="L142" s="63" t="str">
        <f t="shared" si="17"/>
        <v>OK</v>
      </c>
      <c r="M142" s="145" t="s">
        <v>438</v>
      </c>
    </row>
    <row r="143" spans="1:13" s="272" customFormat="1">
      <c r="A143" s="78" t="s">
        <v>521</v>
      </c>
      <c r="B143" s="105" t="s">
        <v>518</v>
      </c>
      <c r="C143" s="105" t="s">
        <v>519</v>
      </c>
      <c r="D143" s="280" t="s">
        <v>472</v>
      </c>
      <c r="E143" s="73"/>
      <c r="F143" s="281"/>
      <c r="G143" s="78" t="s">
        <v>520</v>
      </c>
      <c r="H143" s="280" t="s">
        <v>472</v>
      </c>
      <c r="I143" s="73" t="s">
        <v>326</v>
      </c>
      <c r="J143" s="104">
        <v>1988</v>
      </c>
      <c r="K143" s="154">
        <f>IF(J143="","",(2022-J143))</f>
        <v>34</v>
      </c>
      <c r="L143" s="63" t="str">
        <f t="shared" si="17"/>
        <v>OK</v>
      </c>
      <c r="M143" s="145" t="s">
        <v>338</v>
      </c>
    </row>
    <row r="144" spans="1:13" s="272" customFormat="1">
      <c r="A144" s="78" t="s">
        <v>524</v>
      </c>
      <c r="B144" s="73" t="s">
        <v>522</v>
      </c>
      <c r="C144" s="73" t="s">
        <v>523</v>
      </c>
      <c r="D144" s="78" t="s">
        <v>472</v>
      </c>
      <c r="E144" s="73"/>
      <c r="F144" s="73"/>
      <c r="G144" s="78" t="str">
        <f>B144&amp;C144</f>
        <v>吉岡京子</v>
      </c>
      <c r="H144" s="280" t="s">
        <v>472</v>
      </c>
      <c r="I144" s="80" t="s">
        <v>326</v>
      </c>
      <c r="J144" s="104">
        <v>1959</v>
      </c>
      <c r="K144" s="154">
        <f>IF(J144="","",(2022-J144))</f>
        <v>63</v>
      </c>
      <c r="L144" s="63" t="str">
        <f t="shared" si="17"/>
        <v>OK</v>
      </c>
      <c r="M144" s="145" t="s">
        <v>356</v>
      </c>
    </row>
    <row r="145" spans="1:66" s="272" customFormat="1">
      <c r="A145" s="78" t="s">
        <v>1033</v>
      </c>
      <c r="B145" s="60" t="s">
        <v>1034</v>
      </c>
      <c r="C145" s="73" t="s">
        <v>1035</v>
      </c>
      <c r="D145" s="78" t="s">
        <v>472</v>
      </c>
      <c r="E145" s="78"/>
      <c r="F145" s="78"/>
      <c r="G145" s="78" t="str">
        <f>B145&amp;C145</f>
        <v>河西礼</v>
      </c>
      <c r="H145" s="280" t="s">
        <v>472</v>
      </c>
      <c r="I145" s="80" t="s">
        <v>326</v>
      </c>
      <c r="J145" s="104">
        <v>1984</v>
      </c>
      <c r="K145" s="154">
        <f>IF(J145="","",(2022-J145))</f>
        <v>38</v>
      </c>
      <c r="L145" s="63" t="str">
        <f t="shared" si="17"/>
        <v>OK</v>
      </c>
      <c r="M145" s="145" t="s">
        <v>393</v>
      </c>
    </row>
    <row r="146" spans="1:66">
      <c r="A146" s="78" t="s">
        <v>1036</v>
      </c>
      <c r="B146" s="60" t="s">
        <v>1037</v>
      </c>
      <c r="C146" s="73" t="s">
        <v>1038</v>
      </c>
      <c r="D146" s="78" t="s">
        <v>472</v>
      </c>
      <c r="E146" s="78"/>
      <c r="F146" s="78"/>
      <c r="G146" s="78" t="str">
        <f>B146&amp;C146</f>
        <v>出縄久子</v>
      </c>
      <c r="H146" s="280" t="s">
        <v>472</v>
      </c>
      <c r="I146" s="80" t="s">
        <v>326</v>
      </c>
      <c r="J146" s="104">
        <v>1965</v>
      </c>
      <c r="K146" s="154">
        <f>IF(J146="","",(2019-J146))</f>
        <v>54</v>
      </c>
      <c r="L146" s="160" t="str">
        <f>IF(G146="","",IF(COUNTIF($G$1:$G$38,G146)&gt;1,"2重登録","OK"))</f>
        <v>OK</v>
      </c>
      <c r="M146" s="145" t="s">
        <v>1039</v>
      </c>
    </row>
    <row r="147" spans="1:66">
      <c r="A147" s="78" t="s">
        <v>1275</v>
      </c>
      <c r="B147" s="60" t="s">
        <v>1276</v>
      </c>
      <c r="C147" s="73" t="s">
        <v>1277</v>
      </c>
      <c r="D147" s="78" t="s">
        <v>472</v>
      </c>
      <c r="G147" s="78" t="str">
        <f>B147&amp;C147</f>
        <v>叶丸利恵子</v>
      </c>
      <c r="H147" s="280" t="s">
        <v>472</v>
      </c>
      <c r="I147" s="80" t="s">
        <v>326</v>
      </c>
      <c r="J147" s="104">
        <v>1965</v>
      </c>
      <c r="K147" s="154">
        <f>IF(J147="","",(2019-J147))</f>
        <v>54</v>
      </c>
      <c r="L147" s="160" t="str">
        <f>IF(G147="","",IF(COUNTIF($G$1:$G$38,G147)&gt;1,"2重登録","OK"))</f>
        <v>OK</v>
      </c>
      <c r="M147" s="145" t="s">
        <v>441</v>
      </c>
    </row>
    <row r="148" spans="1:66">
      <c r="A148" s="78" t="s">
        <v>1278</v>
      </c>
      <c r="B148" s="145" t="s">
        <v>1196</v>
      </c>
      <c r="C148" s="145" t="s">
        <v>1279</v>
      </c>
      <c r="D148" s="78" t="s">
        <v>472</v>
      </c>
      <c r="G148" s="78" t="str">
        <f>B148&amp;C148</f>
        <v>中川浩樹</v>
      </c>
      <c r="H148" s="280" t="s">
        <v>472</v>
      </c>
      <c r="I148" s="50" t="s">
        <v>364</v>
      </c>
      <c r="J148" s="104">
        <v>1964</v>
      </c>
      <c r="K148" s="154">
        <f>IF(J148="","",(2019-J148))</f>
        <v>55</v>
      </c>
      <c r="L148" s="160" t="str">
        <f>IF(G148="","",IF(COUNTIF($G$1:$G$38,G148)&gt;1,"2重登録","OK"))</f>
        <v>OK</v>
      </c>
      <c r="M148" s="145" t="s">
        <v>393</v>
      </c>
    </row>
    <row r="149" spans="1:66" s="272" customFormat="1">
      <c r="A149" s="78"/>
      <c r="B149" s="60"/>
      <c r="C149" s="60"/>
      <c r="D149" s="145"/>
      <c r="E149" s="145"/>
      <c r="F149" s="145"/>
      <c r="G149" s="145"/>
      <c r="H149" s="103"/>
      <c r="I149" s="271"/>
      <c r="J149" s="64"/>
      <c r="K149" s="6"/>
      <c r="L149" s="63" t="str">
        <f>IF(G149="","",IF(COUNTIF($G$15:$G$390,G149)&gt;1,"2重登録","OK"))</f>
        <v/>
      </c>
      <c r="M149" s="145"/>
    </row>
    <row r="150" spans="1:66">
      <c r="B150" s="671" t="s">
        <v>1040</v>
      </c>
      <c r="C150" s="671"/>
      <c r="D150" s="682" t="s">
        <v>1041</v>
      </c>
      <c r="E150" s="682"/>
      <c r="F150" s="682"/>
      <c r="G150" s="682"/>
      <c r="H150" s="145" t="s">
        <v>300</v>
      </c>
      <c r="I150" s="673" t="s">
        <v>301</v>
      </c>
      <c r="J150" s="673"/>
      <c r="K150" s="673"/>
      <c r="L150" s="63" t="str">
        <f>IF(G150="","",IF(COUNTIF($G$15:$G$390,G150)&gt;1,"2重登録","OK"))</f>
        <v/>
      </c>
    </row>
    <row r="151" spans="1:66">
      <c r="B151" s="671"/>
      <c r="C151" s="671"/>
      <c r="D151" s="682"/>
      <c r="E151" s="682"/>
      <c r="F151" s="682"/>
      <c r="G151" s="682"/>
      <c r="H151" s="7">
        <f>COUNTIF($M$154:$N$203,"東近江市")</f>
        <v>5</v>
      </c>
      <c r="I151" s="683">
        <f>H151/(RIGHT(A203,2))</f>
        <v>0.1</v>
      </c>
      <c r="J151" s="683"/>
      <c r="K151" s="683"/>
      <c r="L151" s="683"/>
    </row>
    <row r="152" spans="1:66">
      <c r="B152" s="62" t="s">
        <v>1042</v>
      </c>
      <c r="C152" s="62"/>
      <c r="D152" s="268" t="s">
        <v>303</v>
      </c>
      <c r="F152" s="63"/>
      <c r="K152" s="6" t="str">
        <f>IF(J152="","",(2012-J152))</f>
        <v/>
      </c>
      <c r="L152" s="63" t="str">
        <f t="shared" ref="L152:L201" si="18">IF(G152="","",IF(COUNTIF($G$15:$G$390,G152)&gt;1,"2重登録","OK"))</f>
        <v/>
      </c>
    </row>
    <row r="153" spans="1:66">
      <c r="B153" s="145" t="s">
        <v>1043</v>
      </c>
      <c r="D153" s="145" t="s">
        <v>363</v>
      </c>
      <c r="J153" s="145"/>
      <c r="K153" s="145"/>
      <c r="L153" s="63" t="str">
        <f t="shared" si="18"/>
        <v/>
      </c>
      <c r="N153" s="143"/>
      <c r="O153" s="143"/>
      <c r="P153" s="143"/>
      <c r="Q153" s="143"/>
    </row>
    <row r="154" spans="1:66">
      <c r="A154" s="165" t="s">
        <v>1044</v>
      </c>
      <c r="B154" s="166" t="s">
        <v>1045</v>
      </c>
      <c r="C154" s="166" t="s">
        <v>1046</v>
      </c>
      <c r="D154" s="166" t="s">
        <v>525</v>
      </c>
      <c r="E154" s="166"/>
      <c r="F154" s="167" t="s">
        <v>1044</v>
      </c>
      <c r="G154" s="166" t="s">
        <v>1047</v>
      </c>
      <c r="H154" s="168" t="str">
        <f>D154</f>
        <v>グリフィンズ</v>
      </c>
      <c r="I154" s="168" t="s">
        <v>307</v>
      </c>
      <c r="J154" s="169">
        <v>1991</v>
      </c>
      <c r="K154" s="170">
        <f>IF(J154="","",(2022-J154))</f>
        <v>31</v>
      </c>
      <c r="L154" s="63" t="str">
        <f t="shared" si="18"/>
        <v>OK</v>
      </c>
      <c r="M154" s="166" t="s">
        <v>308</v>
      </c>
      <c r="N154" s="171"/>
      <c r="O154" s="172"/>
    </row>
    <row r="155" spans="1:66">
      <c r="A155" s="165" t="s">
        <v>527</v>
      </c>
      <c r="B155" s="166" t="s">
        <v>465</v>
      </c>
      <c r="C155" s="166" t="s">
        <v>1048</v>
      </c>
      <c r="D155" s="166" t="s">
        <v>525</v>
      </c>
      <c r="E155" s="166"/>
      <c r="F155" s="166" t="s">
        <v>527</v>
      </c>
      <c r="G155" s="166" t="s">
        <v>1049</v>
      </c>
      <c r="H155" s="168" t="str">
        <f t="shared" ref="H155:H201" si="19">D155</f>
        <v>グリフィンズ</v>
      </c>
      <c r="I155" s="168" t="s">
        <v>307</v>
      </c>
      <c r="J155" s="169">
        <v>1986</v>
      </c>
      <c r="K155" s="170">
        <f>IF(J155="","",(2022-J155))</f>
        <v>36</v>
      </c>
      <c r="L155" s="63" t="str">
        <f t="shared" si="18"/>
        <v>OK</v>
      </c>
      <c r="M155" s="166" t="s">
        <v>312</v>
      </c>
      <c r="N155" s="171"/>
      <c r="O155" s="172"/>
    </row>
    <row r="156" spans="1:66">
      <c r="A156" s="165" t="s">
        <v>528</v>
      </c>
      <c r="B156" s="166" t="s">
        <v>529</v>
      </c>
      <c r="C156" s="166" t="s">
        <v>1050</v>
      </c>
      <c r="D156" s="166" t="s">
        <v>525</v>
      </c>
      <c r="E156" s="166"/>
      <c r="F156" s="167" t="s">
        <v>528</v>
      </c>
      <c r="G156" s="166" t="s">
        <v>1051</v>
      </c>
      <c r="H156" s="168" t="str">
        <f t="shared" si="19"/>
        <v>グリフィンズ</v>
      </c>
      <c r="I156" s="168" t="s">
        <v>307</v>
      </c>
      <c r="J156" s="169">
        <v>1992</v>
      </c>
      <c r="K156" s="170">
        <f>IF(J156="","",(2022-J156))</f>
        <v>30</v>
      </c>
      <c r="L156" s="63" t="str">
        <f t="shared" si="18"/>
        <v>OK</v>
      </c>
      <c r="M156" s="166" t="s">
        <v>385</v>
      </c>
      <c r="N156" s="171"/>
      <c r="O156" s="172"/>
    </row>
    <row r="157" spans="1:66">
      <c r="A157" s="165" t="s">
        <v>530</v>
      </c>
      <c r="B157" s="173" t="s">
        <v>1052</v>
      </c>
      <c r="C157" s="173" t="s">
        <v>1053</v>
      </c>
      <c r="D157" s="166" t="s">
        <v>525</v>
      </c>
      <c r="E157" s="166"/>
      <c r="F157" s="167" t="s">
        <v>530</v>
      </c>
      <c r="G157" s="166" t="s">
        <v>1054</v>
      </c>
      <c r="H157" s="168" t="str">
        <f t="shared" si="19"/>
        <v>グリフィンズ</v>
      </c>
      <c r="I157" s="168" t="s">
        <v>307</v>
      </c>
      <c r="J157" s="169">
        <v>1986</v>
      </c>
      <c r="K157" s="170">
        <f>IF(J157="","",(2022-J157))</f>
        <v>36</v>
      </c>
      <c r="L157" s="63" t="str">
        <f t="shared" si="18"/>
        <v>OK</v>
      </c>
      <c r="M157" s="166" t="s">
        <v>389</v>
      </c>
      <c r="N157" s="171"/>
      <c r="O157" s="172"/>
    </row>
    <row r="158" spans="1:66" s="143" customFormat="1">
      <c r="A158" s="165" t="s">
        <v>531</v>
      </c>
      <c r="B158" s="166" t="s">
        <v>549</v>
      </c>
      <c r="C158" s="166" t="s">
        <v>1055</v>
      </c>
      <c r="D158" s="166" t="s">
        <v>525</v>
      </c>
      <c r="E158" s="166"/>
      <c r="F158" s="167" t="s">
        <v>531</v>
      </c>
      <c r="G158" s="166" t="s">
        <v>1056</v>
      </c>
      <c r="H158" s="168" t="str">
        <f t="shared" si="19"/>
        <v>グリフィンズ</v>
      </c>
      <c r="I158" s="168" t="s">
        <v>307</v>
      </c>
      <c r="J158" s="169">
        <v>1993</v>
      </c>
      <c r="K158" s="170">
        <f>IF(J158="","",(2022-J158))</f>
        <v>29</v>
      </c>
      <c r="L158" s="63" t="str">
        <f t="shared" si="18"/>
        <v>OK</v>
      </c>
      <c r="M158" s="166" t="s">
        <v>547</v>
      </c>
      <c r="N158" s="171"/>
      <c r="O158" s="172"/>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row>
    <row r="159" spans="1:66" s="143" customFormat="1">
      <c r="A159" s="165" t="s">
        <v>533</v>
      </c>
      <c r="B159" s="125" t="s">
        <v>551</v>
      </c>
      <c r="C159" s="166" t="s">
        <v>552</v>
      </c>
      <c r="D159" s="166" t="s">
        <v>525</v>
      </c>
      <c r="E159" s="125"/>
      <c r="F159" s="125" t="s">
        <v>533</v>
      </c>
      <c r="G159" s="166" t="s">
        <v>1057</v>
      </c>
      <c r="H159" s="168" t="str">
        <f t="shared" si="19"/>
        <v>グリフィンズ</v>
      </c>
      <c r="I159" s="168" t="s">
        <v>307</v>
      </c>
      <c r="J159" s="169">
        <v>1990</v>
      </c>
      <c r="K159" s="170">
        <f>IF(J159="","",(2022-J159))</f>
        <v>32</v>
      </c>
      <c r="L159" s="63" t="str">
        <f t="shared" si="18"/>
        <v>OK</v>
      </c>
      <c r="M159" s="174" t="s">
        <v>400</v>
      </c>
      <c r="N159" s="175"/>
      <c r="O159" s="176"/>
      <c r="R159" s="136"/>
      <c r="S159" s="136"/>
      <c r="T159" s="136"/>
      <c r="U159" s="136"/>
      <c r="V159" s="136"/>
      <c r="W159" s="136"/>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row>
    <row r="160" spans="1:66" s="143" customFormat="1">
      <c r="A160" s="165" t="s">
        <v>534</v>
      </c>
      <c r="B160" s="125" t="s">
        <v>555</v>
      </c>
      <c r="C160" s="125" t="s">
        <v>556</v>
      </c>
      <c r="D160" s="125" t="s">
        <v>525</v>
      </c>
      <c r="E160" s="125"/>
      <c r="F160" s="125" t="s">
        <v>534</v>
      </c>
      <c r="G160" s="125" t="s">
        <v>1058</v>
      </c>
      <c r="H160" s="168" t="str">
        <f t="shared" si="19"/>
        <v>グリフィンズ</v>
      </c>
      <c r="I160" s="125" t="s">
        <v>364</v>
      </c>
      <c r="J160" s="125">
        <v>1988</v>
      </c>
      <c r="K160" s="170">
        <f>IF(J160="","",(2022-J160))</f>
        <v>34</v>
      </c>
      <c r="L160" s="63" t="str">
        <f t="shared" si="18"/>
        <v>OK</v>
      </c>
      <c r="M160" s="127" t="s">
        <v>400</v>
      </c>
      <c r="N160" s="175"/>
      <c r="O160" s="176"/>
      <c r="R160" s="136"/>
      <c r="S160" s="136"/>
      <c r="T160" s="136"/>
      <c r="U160" s="136"/>
      <c r="V160" s="136"/>
      <c r="W160" s="136"/>
    </row>
    <row r="161" spans="1:23" s="143" customFormat="1">
      <c r="A161" s="165" t="s">
        <v>535</v>
      </c>
      <c r="B161" s="125" t="s">
        <v>371</v>
      </c>
      <c r="C161" s="125" t="s">
        <v>372</v>
      </c>
      <c r="D161" s="125" t="s">
        <v>525</v>
      </c>
      <c r="E161" s="125"/>
      <c r="F161" s="125" t="s">
        <v>535</v>
      </c>
      <c r="G161" s="125" t="s">
        <v>1059</v>
      </c>
      <c r="H161" s="168" t="str">
        <f t="shared" si="19"/>
        <v>グリフィンズ</v>
      </c>
      <c r="I161" s="125" t="s">
        <v>364</v>
      </c>
      <c r="J161" s="125">
        <v>1990</v>
      </c>
      <c r="K161" s="170">
        <f>IF(J161="","",(2022-J161))</f>
        <v>32</v>
      </c>
      <c r="L161" s="63" t="str">
        <f t="shared" si="18"/>
        <v>OK</v>
      </c>
      <c r="M161" s="125" t="s">
        <v>345</v>
      </c>
      <c r="N161" s="175"/>
      <c r="O161" s="176"/>
      <c r="R161" s="136"/>
      <c r="S161" s="136"/>
      <c r="T161" s="136"/>
      <c r="U161" s="136"/>
      <c r="V161" s="136"/>
      <c r="W161" s="136"/>
    </row>
    <row r="162" spans="1:23" s="143" customFormat="1">
      <c r="A162" s="165" t="s">
        <v>536</v>
      </c>
      <c r="B162" s="125" t="s">
        <v>367</v>
      </c>
      <c r="C162" s="125" t="s">
        <v>368</v>
      </c>
      <c r="D162" s="125" t="s">
        <v>525</v>
      </c>
      <c r="E162" s="125"/>
      <c r="F162" s="125" t="s">
        <v>536</v>
      </c>
      <c r="G162" s="125" t="s">
        <v>1060</v>
      </c>
      <c r="H162" s="168" t="str">
        <f t="shared" si="19"/>
        <v>グリフィンズ</v>
      </c>
      <c r="I162" s="125" t="s">
        <v>364</v>
      </c>
      <c r="J162" s="125">
        <v>1976</v>
      </c>
      <c r="K162" s="170">
        <f>IF(J162="","",(2022-J162))</f>
        <v>46</v>
      </c>
      <c r="L162" s="63" t="str">
        <f t="shared" si="18"/>
        <v>OK</v>
      </c>
      <c r="M162" s="125" t="s">
        <v>308</v>
      </c>
      <c r="N162" s="175"/>
      <c r="O162" s="176"/>
      <c r="R162" s="136"/>
      <c r="S162" s="136"/>
      <c r="T162" s="136"/>
      <c r="U162" s="136"/>
      <c r="V162" s="136"/>
      <c r="W162" s="136"/>
    </row>
    <row r="163" spans="1:23" s="143" customFormat="1">
      <c r="A163" s="165" t="s">
        <v>539</v>
      </c>
      <c r="B163" s="125" t="s">
        <v>369</v>
      </c>
      <c r="C163" s="125" t="s">
        <v>370</v>
      </c>
      <c r="D163" s="125" t="s">
        <v>525</v>
      </c>
      <c r="E163" s="125"/>
      <c r="F163" s="125" t="s">
        <v>539</v>
      </c>
      <c r="G163" s="125" t="s">
        <v>1061</v>
      </c>
      <c r="H163" s="168" t="str">
        <f t="shared" si="19"/>
        <v>グリフィンズ</v>
      </c>
      <c r="I163" s="125" t="s">
        <v>364</v>
      </c>
      <c r="J163" s="125">
        <v>1982</v>
      </c>
      <c r="K163" s="170">
        <f>IF(J163="","",(2022-J163))</f>
        <v>40</v>
      </c>
      <c r="L163" s="63" t="str">
        <f t="shared" si="18"/>
        <v>OK</v>
      </c>
      <c r="M163" s="125" t="s">
        <v>308</v>
      </c>
      <c r="N163" s="175"/>
      <c r="O163" s="176"/>
      <c r="R163" s="136"/>
      <c r="S163" s="136"/>
      <c r="T163" s="136"/>
      <c r="U163" s="136"/>
      <c r="V163" s="136"/>
      <c r="W163" s="136"/>
    </row>
    <row r="164" spans="1:23" s="143" customFormat="1">
      <c r="A164" s="165" t="s">
        <v>540</v>
      </c>
      <c r="B164" s="125" t="s">
        <v>1062</v>
      </c>
      <c r="C164" s="125" t="s">
        <v>1063</v>
      </c>
      <c r="D164" s="125" t="s">
        <v>525</v>
      </c>
      <c r="E164" s="125"/>
      <c r="F164" s="125" t="s">
        <v>540</v>
      </c>
      <c r="G164" s="125" t="s">
        <v>1064</v>
      </c>
      <c r="H164" s="168" t="str">
        <f t="shared" si="19"/>
        <v>グリフィンズ</v>
      </c>
      <c r="I164" s="125" t="s">
        <v>364</v>
      </c>
      <c r="J164" s="125">
        <v>1990</v>
      </c>
      <c r="K164" s="170">
        <f>IF(J164="","",(2022-J164))</f>
        <v>32</v>
      </c>
      <c r="L164" s="63" t="str">
        <f t="shared" si="18"/>
        <v>OK</v>
      </c>
      <c r="M164" s="125" t="s">
        <v>385</v>
      </c>
      <c r="N164" s="175"/>
      <c r="O164" s="176"/>
      <c r="R164" s="136"/>
      <c r="S164" s="136"/>
      <c r="T164" s="136"/>
      <c r="U164" s="136"/>
      <c r="V164" s="136"/>
      <c r="W164" s="136"/>
    </row>
    <row r="165" spans="1:23" s="143" customFormat="1">
      <c r="A165" s="165" t="s">
        <v>541</v>
      </c>
      <c r="B165" s="125" t="s">
        <v>537</v>
      </c>
      <c r="C165" s="125" t="s">
        <v>538</v>
      </c>
      <c r="D165" s="125" t="s">
        <v>525</v>
      </c>
      <c r="E165" s="125"/>
      <c r="F165" s="125" t="s">
        <v>541</v>
      </c>
      <c r="G165" s="125" t="s">
        <v>1065</v>
      </c>
      <c r="H165" s="168" t="str">
        <f t="shared" si="19"/>
        <v>グリフィンズ</v>
      </c>
      <c r="I165" s="125" t="s">
        <v>364</v>
      </c>
      <c r="J165" s="125">
        <v>1979</v>
      </c>
      <c r="K165" s="170">
        <f>IF(J165="","",(2022-J165))</f>
        <v>43</v>
      </c>
      <c r="L165" s="63" t="str">
        <f t="shared" si="18"/>
        <v>OK</v>
      </c>
      <c r="M165" s="125" t="s">
        <v>547</v>
      </c>
      <c r="N165" s="175"/>
      <c r="O165" s="176"/>
      <c r="R165" s="136"/>
      <c r="S165" s="136"/>
      <c r="T165" s="136"/>
      <c r="U165" s="136"/>
      <c r="V165" s="136"/>
      <c r="W165" s="136"/>
    </row>
    <row r="166" spans="1:23" s="143" customFormat="1">
      <c r="A166" s="165" t="s">
        <v>542</v>
      </c>
      <c r="B166" s="125" t="s">
        <v>545</v>
      </c>
      <c r="C166" s="125" t="s">
        <v>546</v>
      </c>
      <c r="D166" s="125" t="s">
        <v>525</v>
      </c>
      <c r="E166" s="125"/>
      <c r="F166" s="125" t="s">
        <v>542</v>
      </c>
      <c r="G166" s="125" t="s">
        <v>1066</v>
      </c>
      <c r="H166" s="168" t="str">
        <f t="shared" si="19"/>
        <v>グリフィンズ</v>
      </c>
      <c r="I166" s="125" t="s">
        <v>364</v>
      </c>
      <c r="J166" s="125">
        <v>1977</v>
      </c>
      <c r="K166" s="170">
        <f>IF(J166="","",(2022-J166))</f>
        <v>45</v>
      </c>
      <c r="L166" s="63" t="str">
        <f t="shared" si="18"/>
        <v>OK</v>
      </c>
      <c r="M166" s="125" t="s">
        <v>547</v>
      </c>
      <c r="N166" s="175"/>
      <c r="O166" s="176"/>
      <c r="R166" s="136"/>
      <c r="S166" s="136"/>
      <c r="T166" s="136"/>
      <c r="U166" s="136"/>
      <c r="V166" s="136"/>
      <c r="W166" s="136"/>
    </row>
    <row r="167" spans="1:23" s="143" customFormat="1">
      <c r="A167" s="165" t="s">
        <v>543</v>
      </c>
      <c r="B167" s="125" t="s">
        <v>613</v>
      </c>
      <c r="C167" s="125" t="s">
        <v>1067</v>
      </c>
      <c r="D167" s="125" t="s">
        <v>525</v>
      </c>
      <c r="E167" s="125"/>
      <c r="F167" s="125" t="s">
        <v>543</v>
      </c>
      <c r="G167" s="125" t="s">
        <v>1068</v>
      </c>
      <c r="H167" s="168" t="str">
        <f t="shared" si="19"/>
        <v>グリフィンズ</v>
      </c>
      <c r="I167" s="125" t="s">
        <v>364</v>
      </c>
      <c r="J167" s="125">
        <v>1986</v>
      </c>
      <c r="K167" s="170">
        <f>IF(J167="","",(2022-J167))</f>
        <v>36</v>
      </c>
      <c r="L167" s="63" t="str">
        <f t="shared" si="18"/>
        <v>OK</v>
      </c>
      <c r="M167" s="125" t="s">
        <v>308</v>
      </c>
      <c r="N167" s="175"/>
      <c r="O167" s="176"/>
      <c r="R167" s="136"/>
      <c r="S167" s="136"/>
      <c r="T167" s="136"/>
      <c r="U167" s="136"/>
      <c r="V167" s="136"/>
      <c r="W167" s="136"/>
    </row>
    <row r="168" spans="1:23" s="143" customFormat="1">
      <c r="A168" s="165" t="s">
        <v>544</v>
      </c>
      <c r="B168" s="125" t="s">
        <v>560</v>
      </c>
      <c r="C168" s="125" t="s">
        <v>561</v>
      </c>
      <c r="D168" s="125" t="s">
        <v>525</v>
      </c>
      <c r="E168" s="125"/>
      <c r="F168" s="125" t="s">
        <v>544</v>
      </c>
      <c r="G168" s="125" t="s">
        <v>1069</v>
      </c>
      <c r="H168" s="168" t="str">
        <f t="shared" si="19"/>
        <v>グリフィンズ</v>
      </c>
      <c r="I168" s="125" t="s">
        <v>364</v>
      </c>
      <c r="J168" s="125">
        <v>1978</v>
      </c>
      <c r="K168" s="170">
        <f>IF(J168="","",(2022-J168))</f>
        <v>44</v>
      </c>
      <c r="L168" s="63" t="str">
        <f t="shared" si="18"/>
        <v>OK</v>
      </c>
      <c r="M168" s="125" t="s">
        <v>314</v>
      </c>
      <c r="N168" s="175"/>
      <c r="O168" s="176"/>
      <c r="R168" s="136"/>
      <c r="S168" s="136"/>
      <c r="T168" s="136"/>
      <c r="U168" s="136"/>
      <c r="V168" s="136"/>
      <c r="W168" s="136"/>
    </row>
    <row r="169" spans="1:23" s="143" customFormat="1">
      <c r="A169" s="165" t="s">
        <v>548</v>
      </c>
      <c r="B169" s="125" t="s">
        <v>579</v>
      </c>
      <c r="C169" s="125" t="s">
        <v>1070</v>
      </c>
      <c r="D169" s="125" t="s">
        <v>525</v>
      </c>
      <c r="E169" s="125"/>
      <c r="F169" s="125" t="s">
        <v>548</v>
      </c>
      <c r="G169" s="125" t="s">
        <v>1071</v>
      </c>
      <c r="H169" s="168" t="str">
        <f t="shared" si="19"/>
        <v>グリフィンズ</v>
      </c>
      <c r="I169" s="125" t="s">
        <v>364</v>
      </c>
      <c r="J169" s="125">
        <v>1983</v>
      </c>
      <c r="K169" s="170">
        <f>IF(J169="","",(2022-J169))</f>
        <v>39</v>
      </c>
      <c r="L169" s="63" t="str">
        <f t="shared" si="18"/>
        <v>OK</v>
      </c>
      <c r="M169" s="125" t="s">
        <v>312</v>
      </c>
      <c r="N169" s="175"/>
      <c r="O169" s="176"/>
      <c r="R169" s="136"/>
      <c r="S169" s="136"/>
      <c r="T169" s="136"/>
      <c r="U169" s="136"/>
      <c r="V169" s="136"/>
      <c r="W169" s="136"/>
    </row>
    <row r="170" spans="1:23" s="143" customFormat="1">
      <c r="A170" s="165" t="s">
        <v>550</v>
      </c>
      <c r="B170" s="125" t="s">
        <v>1072</v>
      </c>
      <c r="C170" s="125" t="s">
        <v>1073</v>
      </c>
      <c r="D170" s="125" t="s">
        <v>525</v>
      </c>
      <c r="E170" s="125"/>
      <c r="F170" s="125" t="s">
        <v>550</v>
      </c>
      <c r="G170" s="125" t="s">
        <v>1074</v>
      </c>
      <c r="H170" s="168" t="str">
        <f t="shared" si="19"/>
        <v>グリフィンズ</v>
      </c>
      <c r="I170" s="125" t="s">
        <v>364</v>
      </c>
      <c r="J170" s="125">
        <v>1978</v>
      </c>
      <c r="K170" s="170">
        <f>IF(J170="","",(2022-J170))</f>
        <v>44</v>
      </c>
      <c r="L170" s="63" t="str">
        <f t="shared" si="18"/>
        <v>OK</v>
      </c>
      <c r="M170" s="125" t="s">
        <v>547</v>
      </c>
      <c r="N170" s="175"/>
      <c r="O170" s="176"/>
      <c r="R170" s="136"/>
      <c r="S170" s="136"/>
      <c r="T170" s="136"/>
      <c r="U170" s="136"/>
      <c r="V170" s="136"/>
      <c r="W170" s="136"/>
    </row>
    <row r="171" spans="1:23" s="143" customFormat="1">
      <c r="A171" s="165" t="s">
        <v>553</v>
      </c>
      <c r="B171" s="125" t="s">
        <v>565</v>
      </c>
      <c r="C171" s="125" t="s">
        <v>566</v>
      </c>
      <c r="D171" s="125" t="s">
        <v>525</v>
      </c>
      <c r="E171" s="125"/>
      <c r="F171" s="125" t="s">
        <v>553</v>
      </c>
      <c r="G171" s="125" t="s">
        <v>1075</v>
      </c>
      <c r="H171" s="168" t="str">
        <f t="shared" si="19"/>
        <v>グリフィンズ</v>
      </c>
      <c r="I171" s="125" t="s">
        <v>364</v>
      </c>
      <c r="J171" s="125">
        <v>1975</v>
      </c>
      <c r="K171" s="170">
        <f>IF(J171="","",(2022-J171))</f>
        <v>47</v>
      </c>
      <c r="L171" s="63" t="str">
        <f t="shared" si="18"/>
        <v>OK</v>
      </c>
      <c r="M171" s="125" t="s">
        <v>312</v>
      </c>
      <c r="N171" s="175"/>
      <c r="O171" s="176"/>
      <c r="R171" s="136"/>
      <c r="S171" s="136"/>
      <c r="T171" s="136"/>
      <c r="U171" s="136"/>
      <c r="V171" s="136"/>
      <c r="W171" s="136"/>
    </row>
    <row r="172" spans="1:23" s="143" customFormat="1">
      <c r="A172" s="165" t="s">
        <v>554</v>
      </c>
      <c r="B172" s="125" t="s">
        <v>568</v>
      </c>
      <c r="C172" s="125" t="s">
        <v>569</v>
      </c>
      <c r="D172" s="125" t="s">
        <v>525</v>
      </c>
      <c r="E172" s="125"/>
      <c r="F172" s="125" t="s">
        <v>554</v>
      </c>
      <c r="G172" s="125" t="s">
        <v>1076</v>
      </c>
      <c r="H172" s="168" t="str">
        <f t="shared" si="19"/>
        <v>グリフィンズ</v>
      </c>
      <c r="I172" s="125" t="s">
        <v>364</v>
      </c>
      <c r="J172" s="125">
        <v>1980</v>
      </c>
      <c r="K172" s="170">
        <f>IF(J172="","",(2022-J172))</f>
        <v>42</v>
      </c>
      <c r="L172" s="63" t="str">
        <f t="shared" si="18"/>
        <v>OK</v>
      </c>
      <c r="M172" s="125" t="s">
        <v>562</v>
      </c>
      <c r="N172" s="175"/>
      <c r="O172" s="176"/>
      <c r="R172" s="136"/>
      <c r="S172" s="136"/>
      <c r="T172" s="136"/>
      <c r="U172" s="136"/>
      <c r="V172" s="136"/>
      <c r="W172" s="136"/>
    </row>
    <row r="173" spans="1:23" s="143" customFormat="1">
      <c r="A173" s="165" t="s">
        <v>557</v>
      </c>
      <c r="B173" s="125" t="s">
        <v>571</v>
      </c>
      <c r="C173" s="125" t="s">
        <v>572</v>
      </c>
      <c r="D173" s="125" t="s">
        <v>525</v>
      </c>
      <c r="E173" s="125"/>
      <c r="F173" s="125" t="s">
        <v>557</v>
      </c>
      <c r="G173" s="125" t="s">
        <v>1077</v>
      </c>
      <c r="H173" s="168" t="str">
        <f t="shared" si="19"/>
        <v>グリフィンズ</v>
      </c>
      <c r="I173" s="125" t="s">
        <v>364</v>
      </c>
      <c r="J173" s="125">
        <v>1987</v>
      </c>
      <c r="K173" s="170">
        <f>IF(J173="","",(2022-J173))</f>
        <v>35</v>
      </c>
      <c r="L173" s="63" t="str">
        <f t="shared" si="18"/>
        <v>OK</v>
      </c>
      <c r="M173" s="125" t="s">
        <v>562</v>
      </c>
      <c r="N173" s="175"/>
      <c r="O173" s="176"/>
      <c r="R173" s="136"/>
      <c r="S173" s="136"/>
      <c r="T173" s="136"/>
      <c r="U173" s="136"/>
      <c r="V173" s="136"/>
      <c r="W173" s="136"/>
    </row>
    <row r="174" spans="1:23" s="143" customFormat="1">
      <c r="A174" s="165" t="s">
        <v>558</v>
      </c>
      <c r="B174" s="125" t="s">
        <v>576</v>
      </c>
      <c r="C174" s="125" t="s">
        <v>1078</v>
      </c>
      <c r="D174" s="125" t="s">
        <v>525</v>
      </c>
      <c r="E174" s="125"/>
      <c r="F174" s="125" t="s">
        <v>558</v>
      </c>
      <c r="G174" s="125" t="s">
        <v>1079</v>
      </c>
      <c r="H174" s="168" t="str">
        <f t="shared" si="19"/>
        <v>グリフィンズ</v>
      </c>
      <c r="I174" s="125" t="s">
        <v>364</v>
      </c>
      <c r="J174" s="125">
        <v>1984</v>
      </c>
      <c r="K174" s="170">
        <f>IF(J174="","",(2022-J174))</f>
        <v>38</v>
      </c>
      <c r="L174" s="63" t="str">
        <f t="shared" si="18"/>
        <v>OK</v>
      </c>
      <c r="M174" s="125" t="s">
        <v>393</v>
      </c>
      <c r="N174" s="175"/>
      <c r="O174" s="176"/>
      <c r="R174" s="136"/>
      <c r="S174" s="136"/>
      <c r="T174" s="136"/>
      <c r="U174" s="136"/>
      <c r="V174" s="136"/>
      <c r="W174" s="136"/>
    </row>
    <row r="175" spans="1:23" s="143" customFormat="1">
      <c r="A175" s="165" t="s">
        <v>559</v>
      </c>
      <c r="B175" s="125" t="s">
        <v>574</v>
      </c>
      <c r="C175" s="125" t="s">
        <v>1080</v>
      </c>
      <c r="D175" s="125" t="s">
        <v>525</v>
      </c>
      <c r="E175" s="125"/>
      <c r="F175" s="125" t="s">
        <v>559</v>
      </c>
      <c r="G175" s="125" t="s">
        <v>1081</v>
      </c>
      <c r="H175" s="168" t="str">
        <f t="shared" si="19"/>
        <v>グリフィンズ</v>
      </c>
      <c r="I175" s="125" t="s">
        <v>364</v>
      </c>
      <c r="J175" s="125">
        <v>1993</v>
      </c>
      <c r="K175" s="170">
        <f>IF(J175="","",(2022-J175))</f>
        <v>29</v>
      </c>
      <c r="L175" s="63" t="str">
        <f t="shared" si="18"/>
        <v>OK</v>
      </c>
      <c r="M175" s="125" t="s">
        <v>562</v>
      </c>
      <c r="N175" s="175"/>
      <c r="O175" s="176"/>
      <c r="R175" s="136"/>
      <c r="S175" s="136"/>
      <c r="T175" s="136"/>
      <c r="U175" s="136"/>
      <c r="V175" s="136"/>
      <c r="W175" s="136"/>
    </row>
    <row r="176" spans="1:23" s="143" customFormat="1">
      <c r="A176" s="165" t="s">
        <v>563</v>
      </c>
      <c r="B176" s="125" t="s">
        <v>1082</v>
      </c>
      <c r="C176" s="125" t="s">
        <v>1083</v>
      </c>
      <c r="D176" s="125" t="s">
        <v>525</v>
      </c>
      <c r="E176" s="125"/>
      <c r="F176" s="125" t="s">
        <v>563</v>
      </c>
      <c r="G176" s="125" t="s">
        <v>1084</v>
      </c>
      <c r="H176" s="168" t="str">
        <f t="shared" si="19"/>
        <v>グリフィンズ</v>
      </c>
      <c r="I176" s="125" t="s">
        <v>364</v>
      </c>
      <c r="J176" s="125">
        <v>1992</v>
      </c>
      <c r="K176" s="170">
        <f>IF(J176="","",(2022-J176))</f>
        <v>30</v>
      </c>
      <c r="L176" s="63" t="str">
        <f t="shared" si="18"/>
        <v>OK</v>
      </c>
      <c r="M176" s="125" t="s">
        <v>562</v>
      </c>
      <c r="N176" s="175"/>
      <c r="O176" s="176"/>
      <c r="R176" s="136"/>
      <c r="S176" s="136"/>
      <c r="T176" s="136"/>
      <c r="U176" s="136"/>
      <c r="V176" s="136"/>
      <c r="W176" s="136"/>
    </row>
    <row r="177" spans="1:23" s="143" customFormat="1">
      <c r="A177" s="165" t="s">
        <v>564</v>
      </c>
      <c r="B177" s="125" t="s">
        <v>1085</v>
      </c>
      <c r="C177" s="125" t="s">
        <v>1086</v>
      </c>
      <c r="D177" s="125" t="s">
        <v>525</v>
      </c>
      <c r="E177" s="125"/>
      <c r="F177" s="125" t="s">
        <v>564</v>
      </c>
      <c r="G177" s="125" t="s">
        <v>1087</v>
      </c>
      <c r="H177" s="168" t="str">
        <f t="shared" si="19"/>
        <v>グリフィンズ</v>
      </c>
      <c r="I177" s="125" t="s">
        <v>364</v>
      </c>
      <c r="J177" s="125">
        <v>1992</v>
      </c>
      <c r="K177" s="170">
        <f>IF(J177="","",(2022-J177))</f>
        <v>30</v>
      </c>
      <c r="L177" s="63" t="str">
        <f t="shared" si="18"/>
        <v>OK</v>
      </c>
      <c r="M177" s="125" t="s">
        <v>562</v>
      </c>
      <c r="N177" s="175"/>
      <c r="O177" s="176"/>
      <c r="R177" s="136"/>
      <c r="S177" s="136"/>
      <c r="T177" s="136"/>
      <c r="U177" s="136"/>
      <c r="V177" s="136"/>
      <c r="W177" s="136"/>
    </row>
    <row r="178" spans="1:23" s="143" customFormat="1">
      <c r="A178" s="165" t="s">
        <v>567</v>
      </c>
      <c r="B178" s="125" t="s">
        <v>1088</v>
      </c>
      <c r="C178" s="125" t="s">
        <v>824</v>
      </c>
      <c r="D178" s="125" t="s">
        <v>525</v>
      </c>
      <c r="E178" s="125"/>
      <c r="F178" s="125" t="s">
        <v>567</v>
      </c>
      <c r="G178" s="125" t="s">
        <v>1089</v>
      </c>
      <c r="H178" s="168" t="str">
        <f t="shared" si="19"/>
        <v>グリフィンズ</v>
      </c>
      <c r="I178" s="125" t="s">
        <v>364</v>
      </c>
      <c r="J178" s="125">
        <v>1991</v>
      </c>
      <c r="K178" s="170">
        <f>IF(J178="","",(2022-J178))</f>
        <v>31</v>
      </c>
      <c r="L178" s="63" t="str">
        <f t="shared" si="18"/>
        <v>OK</v>
      </c>
      <c r="M178" s="125" t="s">
        <v>562</v>
      </c>
      <c r="N178" s="175"/>
      <c r="O178" s="176"/>
      <c r="R178" s="136"/>
      <c r="S178" s="136"/>
      <c r="T178" s="136"/>
      <c r="U178" s="136"/>
      <c r="V178" s="136"/>
      <c r="W178" s="136"/>
    </row>
    <row r="179" spans="1:23" s="143" customFormat="1">
      <c r="A179" s="165" t="s">
        <v>570</v>
      </c>
      <c r="B179" s="125" t="s">
        <v>1090</v>
      </c>
      <c r="C179" s="125" t="s">
        <v>1091</v>
      </c>
      <c r="D179" s="125" t="s">
        <v>525</v>
      </c>
      <c r="E179" s="125"/>
      <c r="F179" s="125" t="s">
        <v>570</v>
      </c>
      <c r="G179" s="125" t="s">
        <v>1092</v>
      </c>
      <c r="H179" s="168" t="str">
        <f t="shared" si="19"/>
        <v>グリフィンズ</v>
      </c>
      <c r="I179" s="125" t="s">
        <v>364</v>
      </c>
      <c r="J179" s="125">
        <v>1991</v>
      </c>
      <c r="K179" s="170">
        <f>IF(J179="","",(2022-J179))</f>
        <v>31</v>
      </c>
      <c r="L179" s="63" t="str">
        <f t="shared" si="18"/>
        <v>OK</v>
      </c>
      <c r="M179" s="125" t="s">
        <v>308</v>
      </c>
      <c r="N179" s="175"/>
      <c r="O179" s="176"/>
      <c r="R179" s="136"/>
      <c r="S179" s="136"/>
      <c r="T179" s="136"/>
      <c r="U179" s="136"/>
      <c r="V179" s="136"/>
      <c r="W179" s="136"/>
    </row>
    <row r="180" spans="1:23" s="143" customFormat="1">
      <c r="A180" s="165" t="s">
        <v>573</v>
      </c>
      <c r="B180" s="125" t="s">
        <v>1093</v>
      </c>
      <c r="C180" s="125" t="s">
        <v>1094</v>
      </c>
      <c r="D180" s="125" t="s">
        <v>525</v>
      </c>
      <c r="E180" s="125"/>
      <c r="F180" s="125" t="s">
        <v>573</v>
      </c>
      <c r="G180" s="125" t="s">
        <v>1095</v>
      </c>
      <c r="H180" s="168" t="str">
        <f t="shared" si="19"/>
        <v>グリフィンズ</v>
      </c>
      <c r="I180" s="125" t="s">
        <v>364</v>
      </c>
      <c r="J180" s="125">
        <v>1996</v>
      </c>
      <c r="K180" s="170">
        <f>IF(J180="","",(2022-J180))</f>
        <v>26</v>
      </c>
      <c r="L180" s="63" t="str">
        <f t="shared" si="18"/>
        <v>OK</v>
      </c>
      <c r="M180" s="125" t="s">
        <v>308</v>
      </c>
      <c r="N180" s="175"/>
      <c r="O180" s="176"/>
      <c r="R180" s="136"/>
      <c r="S180" s="136"/>
      <c r="T180" s="136"/>
      <c r="U180" s="136"/>
      <c r="V180" s="136"/>
      <c r="W180" s="136"/>
    </row>
    <row r="181" spans="1:23" s="143" customFormat="1">
      <c r="A181" s="165" t="s">
        <v>575</v>
      </c>
      <c r="B181" s="125" t="s">
        <v>764</v>
      </c>
      <c r="C181" s="125" t="s">
        <v>1096</v>
      </c>
      <c r="D181" s="125" t="s">
        <v>525</v>
      </c>
      <c r="E181" s="125"/>
      <c r="F181" s="125" t="s">
        <v>575</v>
      </c>
      <c r="G181" s="125" t="s">
        <v>1097</v>
      </c>
      <c r="H181" s="168" t="str">
        <f t="shared" si="19"/>
        <v>グリフィンズ</v>
      </c>
      <c r="I181" s="125" t="s">
        <v>364</v>
      </c>
      <c r="J181" s="125">
        <v>1992</v>
      </c>
      <c r="K181" s="170">
        <f>IF(J181="","",(2022-J181))</f>
        <v>30</v>
      </c>
      <c r="L181" s="63" t="str">
        <f t="shared" si="18"/>
        <v>OK</v>
      </c>
      <c r="M181" s="125" t="s">
        <v>338</v>
      </c>
      <c r="N181" s="175"/>
      <c r="O181" s="176"/>
      <c r="R181" s="136"/>
      <c r="S181" s="136"/>
      <c r="T181" s="136"/>
      <c r="U181" s="136"/>
      <c r="V181" s="136"/>
      <c r="W181" s="136"/>
    </row>
    <row r="182" spans="1:23" s="143" customFormat="1">
      <c r="A182" s="165" t="s">
        <v>577</v>
      </c>
      <c r="B182" s="125" t="s">
        <v>1098</v>
      </c>
      <c r="C182" s="125" t="s">
        <v>1099</v>
      </c>
      <c r="D182" s="125" t="s">
        <v>525</v>
      </c>
      <c r="E182" s="125"/>
      <c r="F182" s="125" t="s">
        <v>577</v>
      </c>
      <c r="G182" s="125" t="s">
        <v>1100</v>
      </c>
      <c r="H182" s="168" t="str">
        <f t="shared" si="19"/>
        <v>グリフィンズ</v>
      </c>
      <c r="I182" s="125" t="s">
        <v>364</v>
      </c>
      <c r="J182" s="125">
        <v>1991</v>
      </c>
      <c r="K182" s="170">
        <f>IF(J182="","",(2022-J182))</f>
        <v>31</v>
      </c>
      <c r="L182" s="63" t="str">
        <f t="shared" si="18"/>
        <v>OK</v>
      </c>
      <c r="M182" s="125" t="s">
        <v>308</v>
      </c>
      <c r="N182" s="175"/>
      <c r="O182" s="176"/>
      <c r="R182" s="136"/>
      <c r="S182" s="136"/>
      <c r="T182" s="136"/>
      <c r="U182" s="136"/>
      <c r="V182" s="136"/>
      <c r="W182" s="136"/>
    </row>
    <row r="183" spans="1:23" s="143" customFormat="1">
      <c r="A183" s="165" t="s">
        <v>578</v>
      </c>
      <c r="B183" s="125" t="s">
        <v>1101</v>
      </c>
      <c r="C183" s="125" t="s">
        <v>813</v>
      </c>
      <c r="D183" s="125" t="s">
        <v>525</v>
      </c>
      <c r="E183" s="125"/>
      <c r="F183" s="125" t="s">
        <v>578</v>
      </c>
      <c r="G183" s="125" t="s">
        <v>1102</v>
      </c>
      <c r="H183" s="168" t="str">
        <f t="shared" si="19"/>
        <v>グリフィンズ</v>
      </c>
      <c r="I183" s="125" t="s">
        <v>364</v>
      </c>
      <c r="J183" s="125">
        <v>1994</v>
      </c>
      <c r="K183" s="170">
        <f>IF(J183="","",(2022-J183))</f>
        <v>28</v>
      </c>
      <c r="L183" s="63" t="str">
        <f t="shared" si="18"/>
        <v>OK</v>
      </c>
      <c r="M183" s="125" t="s">
        <v>345</v>
      </c>
      <c r="N183" s="175"/>
      <c r="O183" s="176"/>
      <c r="R183" s="136"/>
      <c r="S183" s="136"/>
      <c r="T183" s="136"/>
      <c r="U183" s="136"/>
      <c r="V183" s="136"/>
      <c r="W183" s="136"/>
    </row>
    <row r="184" spans="1:23" s="143" customFormat="1">
      <c r="A184" s="165" t="s">
        <v>580</v>
      </c>
      <c r="B184" s="125" t="s">
        <v>1103</v>
      </c>
      <c r="C184" s="125" t="s">
        <v>1104</v>
      </c>
      <c r="D184" s="125" t="s">
        <v>525</v>
      </c>
      <c r="E184" s="125"/>
      <c r="F184" s="125" t="s">
        <v>580</v>
      </c>
      <c r="G184" s="125" t="s">
        <v>1105</v>
      </c>
      <c r="H184" s="168" t="str">
        <f t="shared" si="19"/>
        <v>グリフィンズ</v>
      </c>
      <c r="I184" s="125" t="s">
        <v>364</v>
      </c>
      <c r="J184" s="125">
        <v>1991</v>
      </c>
      <c r="K184" s="170">
        <f>IF(J184="","",(2022-J184))</f>
        <v>31</v>
      </c>
      <c r="L184" s="63" t="str">
        <f t="shared" si="18"/>
        <v>OK</v>
      </c>
      <c r="M184" s="125" t="s">
        <v>308</v>
      </c>
      <c r="N184" s="175"/>
      <c r="O184" s="176"/>
      <c r="R184" s="136"/>
      <c r="S184" s="136"/>
      <c r="T184" s="136"/>
      <c r="U184" s="136"/>
      <c r="V184" s="136"/>
      <c r="W184" s="136"/>
    </row>
    <row r="185" spans="1:23" s="143" customFormat="1">
      <c r="A185" s="165" t="s">
        <v>582</v>
      </c>
      <c r="B185" s="125" t="s">
        <v>1106</v>
      </c>
      <c r="C185" s="125" t="s">
        <v>1107</v>
      </c>
      <c r="D185" s="125" t="s">
        <v>525</v>
      </c>
      <c r="E185" s="125"/>
      <c r="F185" s="125" t="s">
        <v>582</v>
      </c>
      <c r="G185" s="125" t="s">
        <v>1108</v>
      </c>
      <c r="H185" s="168" t="str">
        <f t="shared" si="19"/>
        <v>グリフィンズ</v>
      </c>
      <c r="I185" s="125" t="s">
        <v>364</v>
      </c>
      <c r="J185" s="125">
        <v>1991</v>
      </c>
      <c r="K185" s="170">
        <f>IF(J185="","",(2022-J185))</f>
        <v>31</v>
      </c>
      <c r="L185" s="63" t="str">
        <f t="shared" si="18"/>
        <v>OK</v>
      </c>
      <c r="M185" s="125" t="s">
        <v>308</v>
      </c>
      <c r="N185" s="175"/>
      <c r="O185" s="176"/>
      <c r="R185" s="136"/>
      <c r="S185" s="136"/>
      <c r="T185" s="136"/>
      <c r="U185" s="136"/>
      <c r="V185" s="136"/>
      <c r="W185" s="136"/>
    </row>
    <row r="186" spans="1:23" s="143" customFormat="1">
      <c r="A186" s="165" t="s">
        <v>583</v>
      </c>
      <c r="B186" s="125" t="s">
        <v>1109</v>
      </c>
      <c r="C186" s="125" t="s">
        <v>1110</v>
      </c>
      <c r="D186" s="125" t="s">
        <v>525</v>
      </c>
      <c r="E186" s="125"/>
      <c r="F186" s="125" t="s">
        <v>583</v>
      </c>
      <c r="G186" s="125" t="s">
        <v>1111</v>
      </c>
      <c r="H186" s="168" t="str">
        <f t="shared" si="19"/>
        <v>グリフィンズ</v>
      </c>
      <c r="I186" s="125" t="s">
        <v>364</v>
      </c>
      <c r="J186" s="89">
        <v>1993</v>
      </c>
      <c r="K186" s="178">
        <f>IF(J186="","",(2022-J186))</f>
        <v>29</v>
      </c>
      <c r="L186" s="63" t="str">
        <f t="shared" si="18"/>
        <v>OK</v>
      </c>
      <c r="M186" s="125" t="s">
        <v>385</v>
      </c>
      <c r="N186" s="175"/>
      <c r="O186" s="176"/>
      <c r="R186" s="136"/>
      <c r="S186" s="136"/>
      <c r="T186" s="136"/>
      <c r="U186" s="136"/>
      <c r="V186" s="136"/>
      <c r="W186" s="136"/>
    </row>
    <row r="187" spans="1:23" s="143" customFormat="1">
      <c r="A187" s="165" t="s">
        <v>585</v>
      </c>
      <c r="B187" s="127" t="s">
        <v>555</v>
      </c>
      <c r="C187" s="127" t="s">
        <v>589</v>
      </c>
      <c r="D187" s="89" t="s">
        <v>525</v>
      </c>
      <c r="E187" s="89"/>
      <c r="F187" s="89" t="s">
        <v>585</v>
      </c>
      <c r="G187" s="89" t="s">
        <v>1112</v>
      </c>
      <c r="H187" s="179" t="str">
        <f t="shared" si="19"/>
        <v>グリフィンズ</v>
      </c>
      <c r="I187" s="127" t="s">
        <v>326</v>
      </c>
      <c r="J187" s="89">
        <v>1992</v>
      </c>
      <c r="K187" s="178">
        <f>IF(J187="","",(2022-J187))</f>
        <v>30</v>
      </c>
      <c r="L187" s="63" t="str">
        <f t="shared" si="18"/>
        <v>OK</v>
      </c>
      <c r="M187" s="127" t="s">
        <v>400</v>
      </c>
      <c r="N187" s="175"/>
      <c r="O187" s="176"/>
      <c r="R187" s="136"/>
      <c r="S187" s="136"/>
      <c r="T187" s="136"/>
      <c r="U187" s="136"/>
      <c r="V187" s="136"/>
      <c r="W187" s="136"/>
    </row>
    <row r="188" spans="1:23" s="143" customFormat="1">
      <c r="A188" s="165" t="s">
        <v>586</v>
      </c>
      <c r="B188" s="127" t="s">
        <v>576</v>
      </c>
      <c r="C188" s="127" t="s">
        <v>602</v>
      </c>
      <c r="D188" s="89" t="s">
        <v>525</v>
      </c>
      <c r="E188" s="89"/>
      <c r="F188" s="89" t="s">
        <v>586</v>
      </c>
      <c r="G188" s="89" t="s">
        <v>1113</v>
      </c>
      <c r="H188" s="179" t="str">
        <f t="shared" si="19"/>
        <v>グリフィンズ</v>
      </c>
      <c r="I188" s="127" t="s">
        <v>326</v>
      </c>
      <c r="J188" s="89">
        <v>1987</v>
      </c>
      <c r="K188" s="178">
        <f>IF(J188="","",(2022-J188))</f>
        <v>35</v>
      </c>
      <c r="L188" s="63" t="str">
        <f t="shared" si="18"/>
        <v>OK</v>
      </c>
      <c r="M188" s="89" t="s">
        <v>393</v>
      </c>
      <c r="N188" s="180"/>
      <c r="O188" s="176"/>
      <c r="R188" s="136"/>
      <c r="S188" s="136"/>
      <c r="T188" s="136"/>
      <c r="U188" s="136"/>
      <c r="V188" s="136"/>
      <c r="W188" s="136"/>
    </row>
    <row r="189" spans="1:23" s="143" customFormat="1">
      <c r="A189" s="165" t="s">
        <v>587</v>
      </c>
      <c r="B189" s="127" t="s">
        <v>594</v>
      </c>
      <c r="C189" s="127" t="s">
        <v>595</v>
      </c>
      <c r="D189" s="89" t="s">
        <v>525</v>
      </c>
      <c r="E189" s="89"/>
      <c r="F189" s="89" t="s">
        <v>587</v>
      </c>
      <c r="G189" s="89" t="s">
        <v>1114</v>
      </c>
      <c r="H189" s="179" t="str">
        <f t="shared" si="19"/>
        <v>グリフィンズ</v>
      </c>
      <c r="I189" s="127" t="s">
        <v>326</v>
      </c>
      <c r="J189" s="89">
        <v>1994</v>
      </c>
      <c r="K189" s="178">
        <f>IF(J189="","",(2022-J189))</f>
        <v>28</v>
      </c>
      <c r="L189" s="63" t="str">
        <f t="shared" si="18"/>
        <v>OK</v>
      </c>
      <c r="M189" s="89" t="s">
        <v>562</v>
      </c>
      <c r="N189" s="180"/>
      <c r="O189" s="176"/>
      <c r="R189" s="136"/>
      <c r="S189" s="136"/>
      <c r="T189" s="136"/>
      <c r="U189" s="136"/>
      <c r="V189" s="136"/>
      <c r="W189" s="136"/>
    </row>
    <row r="190" spans="1:23" s="143" customFormat="1">
      <c r="A190" s="165" t="s">
        <v>588</v>
      </c>
      <c r="B190" s="127" t="s">
        <v>597</v>
      </c>
      <c r="C190" s="127" t="s">
        <v>598</v>
      </c>
      <c r="D190" s="89" t="s">
        <v>525</v>
      </c>
      <c r="E190" s="89"/>
      <c r="F190" s="89" t="s">
        <v>588</v>
      </c>
      <c r="G190" s="89" t="s">
        <v>1115</v>
      </c>
      <c r="H190" s="179" t="str">
        <f t="shared" si="19"/>
        <v>グリフィンズ</v>
      </c>
      <c r="I190" s="127" t="s">
        <v>326</v>
      </c>
      <c r="J190" s="89">
        <v>1980</v>
      </c>
      <c r="K190" s="178">
        <f>IF(J190="","",(2022-J190))</f>
        <v>42</v>
      </c>
      <c r="L190" s="63" t="str">
        <f t="shared" si="18"/>
        <v>OK</v>
      </c>
      <c r="M190" s="89" t="s">
        <v>562</v>
      </c>
      <c r="N190" s="180"/>
      <c r="O190" s="176"/>
      <c r="R190" s="136"/>
      <c r="S190" s="136"/>
      <c r="T190" s="136"/>
      <c r="U190" s="136"/>
      <c r="V190" s="136"/>
      <c r="W190" s="136"/>
    </row>
    <row r="191" spans="1:23" s="143" customFormat="1">
      <c r="A191" s="165" t="s">
        <v>590</v>
      </c>
      <c r="B191" s="127" t="s">
        <v>591</v>
      </c>
      <c r="C191" s="127" t="s">
        <v>592</v>
      </c>
      <c r="D191" s="89" t="s">
        <v>525</v>
      </c>
      <c r="E191" s="89"/>
      <c r="F191" s="89" t="s">
        <v>590</v>
      </c>
      <c r="G191" s="89" t="s">
        <v>1116</v>
      </c>
      <c r="H191" s="179" t="str">
        <f t="shared" si="19"/>
        <v>グリフィンズ</v>
      </c>
      <c r="I191" s="127" t="s">
        <v>326</v>
      </c>
      <c r="J191" s="89">
        <v>1977</v>
      </c>
      <c r="K191" s="178">
        <f>IF(J191="","",(2022-J191))</f>
        <v>45</v>
      </c>
      <c r="L191" s="63" t="str">
        <f t="shared" si="18"/>
        <v>OK</v>
      </c>
      <c r="M191" s="89" t="s">
        <v>562</v>
      </c>
      <c r="N191" s="180"/>
      <c r="O191" s="176"/>
      <c r="R191" s="136"/>
      <c r="S191" s="136"/>
      <c r="T191" s="136"/>
      <c r="U191" s="136"/>
      <c r="V191" s="136"/>
      <c r="W191" s="136"/>
    </row>
    <row r="192" spans="1:23" s="143" customFormat="1">
      <c r="A192" s="165" t="s">
        <v>593</v>
      </c>
      <c r="B192" s="127" t="s">
        <v>600</v>
      </c>
      <c r="C192" s="127" t="s">
        <v>1117</v>
      </c>
      <c r="D192" s="89" t="s">
        <v>525</v>
      </c>
      <c r="E192" s="89"/>
      <c r="F192" s="89" t="s">
        <v>593</v>
      </c>
      <c r="G192" s="89" t="s">
        <v>1118</v>
      </c>
      <c r="H192" s="179" t="str">
        <f t="shared" si="19"/>
        <v>グリフィンズ</v>
      </c>
      <c r="I192" s="127" t="s">
        <v>326</v>
      </c>
      <c r="J192" s="89">
        <v>1986</v>
      </c>
      <c r="K192" s="178">
        <f>IF(J192="","",(2022-J192))</f>
        <v>36</v>
      </c>
      <c r="L192" s="63" t="str">
        <f t="shared" si="18"/>
        <v>OK</v>
      </c>
      <c r="M192" s="89" t="s">
        <v>562</v>
      </c>
      <c r="N192" s="180"/>
      <c r="O192" s="176"/>
      <c r="R192" s="136"/>
      <c r="S192" s="136"/>
      <c r="T192" s="136"/>
      <c r="U192" s="136"/>
      <c r="V192" s="136"/>
      <c r="W192" s="136"/>
    </row>
    <row r="193" spans="1:23" s="143" customFormat="1">
      <c r="A193" s="165" t="s">
        <v>596</v>
      </c>
      <c r="B193" s="127" t="s">
        <v>1119</v>
      </c>
      <c r="C193" s="127" t="s">
        <v>1120</v>
      </c>
      <c r="D193" s="89" t="s">
        <v>525</v>
      </c>
      <c r="E193" s="89"/>
      <c r="F193" s="89" t="s">
        <v>596</v>
      </c>
      <c r="G193" s="89" t="s">
        <v>1121</v>
      </c>
      <c r="H193" s="179" t="str">
        <f t="shared" si="19"/>
        <v>グリフィンズ</v>
      </c>
      <c r="I193" s="127" t="s">
        <v>326</v>
      </c>
      <c r="J193" s="89">
        <v>1984</v>
      </c>
      <c r="K193" s="178">
        <f>IF(J193="","",(2022-J193))</f>
        <v>38</v>
      </c>
      <c r="L193" s="63" t="str">
        <f t="shared" si="18"/>
        <v>OK</v>
      </c>
      <c r="M193" s="89" t="s">
        <v>562</v>
      </c>
      <c r="N193" s="180"/>
      <c r="O193" s="176"/>
      <c r="R193" s="136"/>
      <c r="S193" s="136"/>
      <c r="T193" s="136"/>
      <c r="U193" s="136"/>
      <c r="V193" s="136"/>
      <c r="W193" s="136"/>
    </row>
    <row r="194" spans="1:23" s="143" customFormat="1">
      <c r="A194" s="165" t="s">
        <v>599</v>
      </c>
      <c r="B194" s="127" t="s">
        <v>613</v>
      </c>
      <c r="C194" s="127" t="s">
        <v>592</v>
      </c>
      <c r="D194" s="89" t="s">
        <v>525</v>
      </c>
      <c r="E194" s="89"/>
      <c r="F194" s="89" t="s">
        <v>599</v>
      </c>
      <c r="G194" s="89" t="s">
        <v>1122</v>
      </c>
      <c r="H194" s="179" t="str">
        <f t="shared" si="19"/>
        <v>グリフィンズ</v>
      </c>
      <c r="I194" s="127" t="s">
        <v>326</v>
      </c>
      <c r="J194" s="89">
        <v>1976</v>
      </c>
      <c r="K194" s="178">
        <f>IF(J194="","",(2022-J194))</f>
        <v>46</v>
      </c>
      <c r="L194" s="63" t="str">
        <f t="shared" si="18"/>
        <v>OK</v>
      </c>
      <c r="M194" s="89" t="s">
        <v>389</v>
      </c>
      <c r="N194" s="180"/>
      <c r="O194" s="176"/>
      <c r="R194" s="136"/>
      <c r="S194" s="136"/>
      <c r="T194" s="136"/>
      <c r="U194" s="136"/>
      <c r="V194" s="136"/>
      <c r="W194" s="136"/>
    </row>
    <row r="195" spans="1:23" s="143" customFormat="1">
      <c r="A195" s="165" t="s">
        <v>601</v>
      </c>
      <c r="B195" s="127" t="s">
        <v>608</v>
      </c>
      <c r="C195" s="127" t="s">
        <v>1123</v>
      </c>
      <c r="D195" s="89" t="s">
        <v>525</v>
      </c>
      <c r="E195" s="89"/>
      <c r="F195" s="89" t="s">
        <v>601</v>
      </c>
      <c r="G195" s="89" t="s">
        <v>1124</v>
      </c>
      <c r="H195" s="179" t="str">
        <f t="shared" si="19"/>
        <v>グリフィンズ</v>
      </c>
      <c r="I195" s="127" t="s">
        <v>326</v>
      </c>
      <c r="J195" s="89">
        <v>1981</v>
      </c>
      <c r="K195" s="178">
        <f>IF(J195="","",(2022-J195))</f>
        <v>41</v>
      </c>
      <c r="L195" s="63" t="str">
        <f t="shared" si="18"/>
        <v>OK</v>
      </c>
      <c r="M195" s="89" t="s">
        <v>393</v>
      </c>
      <c r="N195" s="180"/>
      <c r="O195" s="176"/>
      <c r="R195" s="136"/>
      <c r="S195" s="136"/>
      <c r="T195" s="136"/>
      <c r="U195" s="136"/>
      <c r="V195" s="136"/>
      <c r="W195" s="136"/>
    </row>
    <row r="196" spans="1:23" s="143" customFormat="1">
      <c r="A196" s="165" t="s">
        <v>603</v>
      </c>
      <c r="B196" s="127" t="s">
        <v>610</v>
      </c>
      <c r="C196" s="127" t="s">
        <v>611</v>
      </c>
      <c r="D196" s="89" t="s">
        <v>525</v>
      </c>
      <c r="E196" s="89"/>
      <c r="F196" s="89" t="s">
        <v>603</v>
      </c>
      <c r="G196" s="89" t="s">
        <v>1125</v>
      </c>
      <c r="H196" s="179" t="str">
        <f t="shared" si="19"/>
        <v>グリフィンズ</v>
      </c>
      <c r="I196" s="127" t="s">
        <v>326</v>
      </c>
      <c r="J196" s="89">
        <v>1982</v>
      </c>
      <c r="K196" s="178">
        <f>IF(J196="","",(2022-J196))</f>
        <v>40</v>
      </c>
      <c r="L196" s="63" t="str">
        <f t="shared" si="18"/>
        <v>OK</v>
      </c>
      <c r="M196" s="89" t="s">
        <v>312</v>
      </c>
      <c r="N196" s="180"/>
      <c r="O196" s="176"/>
      <c r="R196" s="136"/>
      <c r="S196" s="136"/>
      <c r="T196" s="136"/>
      <c r="U196" s="136"/>
      <c r="V196" s="136"/>
      <c r="W196" s="136"/>
    </row>
    <row r="197" spans="1:23" s="143" customFormat="1">
      <c r="A197" s="165" t="s">
        <v>604</v>
      </c>
      <c r="B197" s="127" t="s">
        <v>369</v>
      </c>
      <c r="C197" s="127" t="s">
        <v>382</v>
      </c>
      <c r="D197" s="89" t="s">
        <v>525</v>
      </c>
      <c r="E197" s="89"/>
      <c r="F197" s="89" t="s">
        <v>604</v>
      </c>
      <c r="G197" s="89" t="s">
        <v>1126</v>
      </c>
      <c r="H197" s="179" t="str">
        <f t="shared" si="19"/>
        <v>グリフィンズ</v>
      </c>
      <c r="I197" s="127" t="s">
        <v>326</v>
      </c>
      <c r="J197" s="89">
        <v>1980</v>
      </c>
      <c r="K197" s="178">
        <f>IF(J197="","",(2022-J197))</f>
        <v>42</v>
      </c>
      <c r="L197" s="63" t="str">
        <f t="shared" si="18"/>
        <v>OK</v>
      </c>
      <c r="M197" s="89" t="s">
        <v>562</v>
      </c>
      <c r="N197" s="180"/>
      <c r="O197" s="176"/>
      <c r="R197" s="136"/>
      <c r="S197" s="136"/>
      <c r="T197" s="136"/>
      <c r="U197" s="136"/>
      <c r="V197" s="136"/>
      <c r="W197" s="136"/>
    </row>
    <row r="198" spans="1:23" s="143" customFormat="1">
      <c r="A198" s="165" t="s">
        <v>605</v>
      </c>
      <c r="B198" s="127" t="s">
        <v>1127</v>
      </c>
      <c r="C198" s="127" t="s">
        <v>1128</v>
      </c>
      <c r="D198" s="89" t="s">
        <v>525</v>
      </c>
      <c r="E198" s="89"/>
      <c r="F198" s="89" t="s">
        <v>605</v>
      </c>
      <c r="G198" s="89" t="s">
        <v>1129</v>
      </c>
      <c r="H198" s="179" t="str">
        <f t="shared" si="19"/>
        <v>グリフィンズ</v>
      </c>
      <c r="I198" s="127" t="s">
        <v>326</v>
      </c>
      <c r="J198" s="89">
        <v>1993</v>
      </c>
      <c r="K198" s="178">
        <f>IF(J198="","",(2022-J198))</f>
        <v>29</v>
      </c>
      <c r="L198" s="63" t="str">
        <f t="shared" si="18"/>
        <v>OK</v>
      </c>
      <c r="M198" s="89" t="s">
        <v>345</v>
      </c>
      <c r="N198" s="180"/>
      <c r="O198" s="176"/>
      <c r="R198" s="136"/>
      <c r="S198" s="136"/>
      <c r="T198" s="136"/>
      <c r="U198" s="136"/>
      <c r="V198" s="136"/>
      <c r="W198" s="136"/>
    </row>
    <row r="199" spans="1:23" s="143" customFormat="1">
      <c r="A199" s="165" t="s">
        <v>607</v>
      </c>
      <c r="B199" s="127" t="s">
        <v>1130</v>
      </c>
      <c r="C199" s="127" t="s">
        <v>1131</v>
      </c>
      <c r="D199" s="89" t="s">
        <v>525</v>
      </c>
      <c r="E199" s="89"/>
      <c r="F199" s="89" t="s">
        <v>607</v>
      </c>
      <c r="G199" s="89" t="s">
        <v>1132</v>
      </c>
      <c r="H199" s="179" t="str">
        <f t="shared" si="19"/>
        <v>グリフィンズ</v>
      </c>
      <c r="I199" s="127" t="s">
        <v>326</v>
      </c>
      <c r="J199" s="89">
        <v>1995</v>
      </c>
      <c r="K199" s="178">
        <f>IF(J199="","",(2022-J199))</f>
        <v>27</v>
      </c>
      <c r="L199" s="63" t="str">
        <f t="shared" si="18"/>
        <v>OK</v>
      </c>
      <c r="M199" s="89" t="s">
        <v>345</v>
      </c>
      <c r="N199" s="180"/>
      <c r="O199" s="176"/>
      <c r="R199" s="136"/>
      <c r="S199" s="136"/>
      <c r="T199" s="136"/>
      <c r="U199" s="136"/>
      <c r="V199" s="136"/>
      <c r="W199" s="136"/>
    </row>
    <row r="200" spans="1:23" s="143" customFormat="1">
      <c r="A200" s="165" t="s">
        <v>609</v>
      </c>
      <c r="B200" s="127" t="s">
        <v>1133</v>
      </c>
      <c r="C200" s="127" t="s">
        <v>1134</v>
      </c>
      <c r="D200" s="89" t="s">
        <v>525</v>
      </c>
      <c r="E200" s="89"/>
      <c r="F200" s="89" t="s">
        <v>609</v>
      </c>
      <c r="G200" s="89" t="s">
        <v>1135</v>
      </c>
      <c r="H200" s="179" t="str">
        <f t="shared" si="19"/>
        <v>グリフィンズ</v>
      </c>
      <c r="I200" s="127" t="s">
        <v>326</v>
      </c>
      <c r="J200" s="89">
        <v>1996</v>
      </c>
      <c r="K200" s="178">
        <f>IF(J200="","",(2022-J200))</f>
        <v>26</v>
      </c>
      <c r="L200" s="63" t="str">
        <f t="shared" si="18"/>
        <v>OK</v>
      </c>
      <c r="M200" s="89" t="s">
        <v>345</v>
      </c>
      <c r="N200" s="180"/>
      <c r="O200" s="176"/>
      <c r="R200" s="136"/>
      <c r="S200" s="136"/>
      <c r="T200" s="136"/>
      <c r="U200" s="136"/>
      <c r="V200" s="136"/>
      <c r="W200" s="136"/>
    </row>
    <row r="201" spans="1:23" s="143" customFormat="1">
      <c r="A201" s="165" t="s">
        <v>612</v>
      </c>
      <c r="B201" s="127" t="s">
        <v>614</v>
      </c>
      <c r="C201" s="127" t="s">
        <v>615</v>
      </c>
      <c r="D201" s="89" t="s">
        <v>525</v>
      </c>
      <c r="E201" s="89"/>
      <c r="F201" s="89" t="s">
        <v>612</v>
      </c>
      <c r="G201" s="89" t="s">
        <v>1136</v>
      </c>
      <c r="H201" s="179" t="str">
        <f t="shared" si="19"/>
        <v>グリフィンズ</v>
      </c>
      <c r="I201" s="127" t="s">
        <v>326</v>
      </c>
      <c r="J201" s="89">
        <v>1979</v>
      </c>
      <c r="K201" s="178">
        <f>IF(J201="","",(2022-J201))</f>
        <v>43</v>
      </c>
      <c r="L201" s="63" t="str">
        <f t="shared" si="18"/>
        <v>OK</v>
      </c>
      <c r="M201" s="89" t="s">
        <v>385</v>
      </c>
      <c r="N201" s="180"/>
      <c r="O201" s="176"/>
    </row>
    <row r="202" spans="1:23" s="270" customFormat="1" ht="14.25">
      <c r="A202" s="181" t="s">
        <v>1137</v>
      </c>
      <c r="B202" s="181" t="s">
        <v>1138</v>
      </c>
      <c r="C202" s="181" t="s">
        <v>1139</v>
      </c>
      <c r="D202" s="181" t="s">
        <v>1140</v>
      </c>
      <c r="E202" s="181"/>
      <c r="F202" s="181" t="s">
        <v>1137</v>
      </c>
      <c r="G202" s="181" t="s">
        <v>1141</v>
      </c>
      <c r="H202" s="181" t="s">
        <v>1043</v>
      </c>
      <c r="I202" s="181" t="s">
        <v>364</v>
      </c>
      <c r="J202" s="181">
        <v>1998</v>
      </c>
      <c r="K202" s="181">
        <v>23</v>
      </c>
      <c r="L202" s="181" t="s">
        <v>1142</v>
      </c>
      <c r="M202" s="182" t="s">
        <v>400</v>
      </c>
    </row>
    <row r="203" spans="1:23" s="270" customFormat="1" ht="14.25">
      <c r="A203" s="183" t="s">
        <v>1143</v>
      </c>
      <c r="B203" s="182" t="s">
        <v>1138</v>
      </c>
      <c r="C203" s="182" t="s">
        <v>1144</v>
      </c>
      <c r="D203" s="183" t="s">
        <v>1140</v>
      </c>
      <c r="E203" s="108"/>
      <c r="F203" s="183" t="s">
        <v>1143</v>
      </c>
      <c r="G203" s="183" t="s">
        <v>1145</v>
      </c>
      <c r="H203" s="183" t="s">
        <v>1043</v>
      </c>
      <c r="I203" s="183" t="s">
        <v>326</v>
      </c>
      <c r="J203" s="183">
        <v>1999</v>
      </c>
      <c r="K203" s="183">
        <v>21</v>
      </c>
      <c r="L203" s="183" t="s">
        <v>1142</v>
      </c>
      <c r="M203" s="182" t="s">
        <v>400</v>
      </c>
    </row>
    <row r="204" spans="1:23" s="184" customFormat="1"/>
    <row r="205" spans="1:23" s="143" customFormat="1">
      <c r="A205" s="165"/>
      <c r="B205" s="127"/>
      <c r="C205" s="127"/>
      <c r="D205" s="89"/>
      <c r="E205" s="89"/>
      <c r="F205" s="89"/>
      <c r="G205" s="89"/>
      <c r="H205" s="179"/>
      <c r="I205" s="127"/>
      <c r="J205" s="89"/>
      <c r="K205" s="178"/>
      <c r="L205" s="89"/>
      <c r="M205" s="89"/>
      <c r="N205" s="180"/>
      <c r="O205" s="176"/>
    </row>
    <row r="206" spans="1:23" s="143" customFormat="1">
      <c r="A206" s="165"/>
      <c r="B206" s="127"/>
      <c r="C206" s="127"/>
      <c r="D206" s="89"/>
      <c r="E206" s="89"/>
      <c r="F206" s="89"/>
      <c r="G206" s="89"/>
      <c r="H206" s="179"/>
      <c r="I206" s="127"/>
      <c r="J206" s="89"/>
      <c r="K206" s="178"/>
      <c r="L206" s="89"/>
      <c r="M206" s="89"/>
      <c r="N206" s="180"/>
      <c r="O206" s="176"/>
    </row>
    <row r="207" spans="1:23" s="143" customFormat="1">
      <c r="A207" s="165"/>
      <c r="B207" s="127"/>
      <c r="C207" s="127"/>
      <c r="D207" s="89"/>
      <c r="E207" s="89"/>
      <c r="F207" s="89"/>
      <c r="G207" s="89"/>
      <c r="H207" s="179"/>
      <c r="I207" s="127"/>
      <c r="J207" s="89"/>
      <c r="K207" s="178"/>
      <c r="L207" s="89"/>
      <c r="M207" s="89"/>
      <c r="N207" s="180"/>
      <c r="O207" s="176"/>
    </row>
    <row r="208" spans="1:23" s="143" customFormat="1">
      <c r="A208" s="185"/>
      <c r="B208" s="186"/>
      <c r="C208" s="186"/>
      <c r="D208" s="187"/>
      <c r="E208" s="166"/>
      <c r="F208" s="167"/>
      <c r="G208" s="166"/>
      <c r="H208" s="187"/>
      <c r="I208" s="186"/>
      <c r="J208" s="169"/>
      <c r="K208" s="188"/>
      <c r="L208" s="189"/>
      <c r="M208" s="190"/>
    </row>
    <row r="209" spans="1:13">
      <c r="B209" s="671" t="s">
        <v>616</v>
      </c>
      <c r="C209" s="671"/>
      <c r="D209" s="680" t="s">
        <v>617</v>
      </c>
      <c r="E209" s="680"/>
      <c r="F209" s="680"/>
      <c r="G209" s="680"/>
      <c r="H209" s="681" t="s">
        <v>618</v>
      </c>
      <c r="I209" s="681"/>
      <c r="L209" s="63"/>
    </row>
    <row r="210" spans="1:13">
      <c r="B210" s="671"/>
      <c r="C210" s="671"/>
      <c r="D210" s="680"/>
      <c r="E210" s="680"/>
      <c r="F210" s="680"/>
      <c r="G210" s="680"/>
      <c r="H210" s="681"/>
      <c r="I210" s="681"/>
      <c r="L210" s="63"/>
    </row>
    <row r="211" spans="1:13">
      <c r="D211" s="62"/>
      <c r="F211" s="63"/>
      <c r="G211" s="145" t="s">
        <v>300</v>
      </c>
      <c r="H211" s="673" t="s">
        <v>301</v>
      </c>
      <c r="I211" s="673"/>
      <c r="J211" s="673"/>
      <c r="K211" s="63"/>
      <c r="L211" s="63"/>
    </row>
    <row r="212" spans="1:13" ht="13.5" customHeight="1">
      <c r="B212" s="673" t="s">
        <v>619</v>
      </c>
      <c r="C212" s="673"/>
      <c r="D212" s="8" t="s">
        <v>305</v>
      </c>
      <c r="F212" s="63"/>
      <c r="G212" s="7">
        <f>COUNTIF($M$214:$N$245,"東近江市")</f>
        <v>15</v>
      </c>
      <c r="H212" s="674">
        <f>(G212/RIGHT(A245,2))</f>
        <v>0.41666666666666669</v>
      </c>
      <c r="I212" s="674"/>
      <c r="J212" s="674"/>
      <c r="K212" s="63"/>
      <c r="L212" s="63"/>
    </row>
    <row r="213" spans="1:13" ht="13.5" customHeight="1">
      <c r="B213" s="145" t="s">
        <v>620</v>
      </c>
      <c r="C213" s="263"/>
      <c r="D213" s="272" t="s">
        <v>303</v>
      </c>
      <c r="E213" s="272"/>
      <c r="F213" s="272"/>
      <c r="G213" s="7"/>
      <c r="I213" s="269"/>
      <c r="J213" s="269"/>
      <c r="K213" s="63"/>
      <c r="L213" s="63"/>
    </row>
    <row r="214" spans="1:13">
      <c r="A214" s="78" t="s">
        <v>621</v>
      </c>
      <c r="B214" s="78" t="s">
        <v>622</v>
      </c>
      <c r="C214" s="145" t="s">
        <v>623</v>
      </c>
      <c r="D214" s="62" t="s">
        <v>620</v>
      </c>
      <c r="F214" s="145" t="str">
        <f t="shared" ref="F214:F245" si="20">A214</f>
        <v>け０１</v>
      </c>
      <c r="G214" s="145" t="str">
        <f t="shared" ref="G214:G245" si="21">B214&amp;C214</f>
        <v>稲岡和紀</v>
      </c>
      <c r="H214" s="271" t="s">
        <v>619</v>
      </c>
      <c r="I214" s="271" t="s">
        <v>307</v>
      </c>
      <c r="J214" s="64">
        <v>1978</v>
      </c>
      <c r="K214" s="64">
        <f>IF(J214="","",(2022-J214))</f>
        <v>44</v>
      </c>
      <c r="L214" s="63" t="str">
        <f t="shared" ref="L214:L237" si="22">IF(G214="","",IF(COUNTIF($G$15:$G$390,G214)&gt;1,"2重登録","OK"))</f>
        <v>OK</v>
      </c>
      <c r="M214" s="60" t="s">
        <v>624</v>
      </c>
    </row>
    <row r="215" spans="1:13">
      <c r="A215" s="78" t="s">
        <v>625</v>
      </c>
      <c r="B215" s="78" t="s">
        <v>629</v>
      </c>
      <c r="C215" s="62" t="s">
        <v>630</v>
      </c>
      <c r="D215" s="62" t="s">
        <v>620</v>
      </c>
      <c r="F215" s="145" t="str">
        <f t="shared" si="20"/>
        <v>け０２</v>
      </c>
      <c r="G215" s="62" t="str">
        <f t="shared" si="21"/>
        <v>川上政治</v>
      </c>
      <c r="H215" s="271" t="s">
        <v>619</v>
      </c>
      <c r="I215" s="271" t="s">
        <v>307</v>
      </c>
      <c r="J215" s="9">
        <v>1970</v>
      </c>
      <c r="K215" s="64">
        <f>IF(J215="","",(2022-J215))</f>
        <v>52</v>
      </c>
      <c r="L215" s="63" t="str">
        <f t="shared" si="22"/>
        <v>OK</v>
      </c>
      <c r="M215" s="60" t="s">
        <v>624</v>
      </c>
    </row>
    <row r="216" spans="1:13">
      <c r="A216" s="78" t="s">
        <v>627</v>
      </c>
      <c r="B216" s="78" t="s">
        <v>632</v>
      </c>
      <c r="C216" s="145" t="s">
        <v>636</v>
      </c>
      <c r="D216" s="62" t="s">
        <v>620</v>
      </c>
      <c r="F216" s="145" t="str">
        <f t="shared" si="20"/>
        <v>け０３</v>
      </c>
      <c r="G216" s="145" t="str">
        <f t="shared" si="21"/>
        <v>上村　武</v>
      </c>
      <c r="H216" s="271" t="s">
        <v>619</v>
      </c>
      <c r="I216" s="271" t="s">
        <v>307</v>
      </c>
      <c r="J216" s="64">
        <v>1978</v>
      </c>
      <c r="K216" s="64">
        <f>IF(J216="","",(2022-J216))</f>
        <v>44</v>
      </c>
      <c r="L216" s="63" t="str">
        <f t="shared" si="22"/>
        <v>OK</v>
      </c>
      <c r="M216" s="145" t="s">
        <v>634</v>
      </c>
    </row>
    <row r="217" spans="1:13">
      <c r="A217" s="78" t="s">
        <v>628</v>
      </c>
      <c r="B217" s="107" t="s">
        <v>629</v>
      </c>
      <c r="C217" s="79" t="s">
        <v>638</v>
      </c>
      <c r="D217" s="145" t="s">
        <v>620</v>
      </c>
      <c r="F217" s="145" t="str">
        <f t="shared" si="20"/>
        <v>け０４</v>
      </c>
      <c r="G217" s="145" t="str">
        <f t="shared" si="21"/>
        <v>川上悠作</v>
      </c>
      <c r="H217" s="271" t="s">
        <v>619</v>
      </c>
      <c r="I217" s="271" t="s">
        <v>307</v>
      </c>
      <c r="J217" s="9">
        <v>2000</v>
      </c>
      <c r="K217" s="64">
        <f>IF(J217="","",(2022-J217))</f>
        <v>22</v>
      </c>
      <c r="L217" s="63" t="str">
        <f t="shared" si="22"/>
        <v>OK</v>
      </c>
      <c r="M217" s="60" t="s">
        <v>624</v>
      </c>
    </row>
    <row r="218" spans="1:13">
      <c r="A218" s="78" t="s">
        <v>631</v>
      </c>
      <c r="B218" s="78" t="s">
        <v>640</v>
      </c>
      <c r="C218" s="62" t="s">
        <v>641</v>
      </c>
      <c r="D218" s="145" t="s">
        <v>620</v>
      </c>
      <c r="F218" s="145" t="str">
        <f t="shared" si="20"/>
        <v>け０５</v>
      </c>
      <c r="G218" s="145" t="str">
        <f t="shared" si="21"/>
        <v>川並和之</v>
      </c>
      <c r="H218" s="271" t="s">
        <v>619</v>
      </c>
      <c r="I218" s="271" t="s">
        <v>307</v>
      </c>
      <c r="J218" s="9">
        <v>1959</v>
      </c>
      <c r="K218" s="64">
        <f>IF(J218="","",(2022-J218))</f>
        <v>63</v>
      </c>
      <c r="L218" s="63" t="str">
        <f t="shared" si="22"/>
        <v>OK</v>
      </c>
      <c r="M218" s="60" t="s">
        <v>624</v>
      </c>
    </row>
    <row r="219" spans="1:13">
      <c r="A219" s="78" t="s">
        <v>635</v>
      </c>
      <c r="B219" s="78" t="s">
        <v>643</v>
      </c>
      <c r="C219" s="62" t="s">
        <v>645</v>
      </c>
      <c r="D219" s="145" t="s">
        <v>620</v>
      </c>
      <c r="F219" s="145" t="str">
        <f t="shared" si="20"/>
        <v>け０６</v>
      </c>
      <c r="G219" s="145" t="str">
        <f t="shared" si="21"/>
        <v>木村善和</v>
      </c>
      <c r="H219" s="271" t="s">
        <v>619</v>
      </c>
      <c r="I219" s="271" t="s">
        <v>307</v>
      </c>
      <c r="J219" s="9">
        <v>1962</v>
      </c>
      <c r="K219" s="64">
        <f>IF(J219="","",(2022-J219))</f>
        <v>60</v>
      </c>
      <c r="L219" s="63" t="str">
        <f t="shared" si="22"/>
        <v>OK</v>
      </c>
      <c r="M219" s="145" t="s">
        <v>646</v>
      </c>
    </row>
    <row r="220" spans="1:13">
      <c r="A220" s="78" t="s">
        <v>637</v>
      </c>
      <c r="B220" s="78" t="s">
        <v>463</v>
      </c>
      <c r="C220" s="62" t="s">
        <v>648</v>
      </c>
      <c r="D220" s="145" t="s">
        <v>620</v>
      </c>
      <c r="F220" s="145" t="str">
        <f t="shared" si="20"/>
        <v>け０７</v>
      </c>
      <c r="G220" s="145" t="str">
        <f t="shared" si="21"/>
        <v>竹村　治</v>
      </c>
      <c r="H220" s="271" t="s">
        <v>619</v>
      </c>
      <c r="I220" s="271" t="s">
        <v>307</v>
      </c>
      <c r="J220" s="9">
        <v>1961</v>
      </c>
      <c r="K220" s="64">
        <f>IF(J220="","",(2022-J220))</f>
        <v>61</v>
      </c>
      <c r="L220" s="63" t="str">
        <f t="shared" si="22"/>
        <v>OK</v>
      </c>
      <c r="M220" s="145" t="s">
        <v>649</v>
      </c>
    </row>
    <row r="221" spans="1:13">
      <c r="A221" s="78" t="s">
        <v>639</v>
      </c>
      <c r="B221" s="78" t="s">
        <v>652</v>
      </c>
      <c r="C221" s="62" t="s">
        <v>653</v>
      </c>
      <c r="D221" s="145" t="s">
        <v>620</v>
      </c>
      <c r="F221" s="145" t="str">
        <f t="shared" si="20"/>
        <v>け０８</v>
      </c>
      <c r="G221" s="145" t="str">
        <f t="shared" si="21"/>
        <v>坪田真嘉</v>
      </c>
      <c r="H221" s="271" t="s">
        <v>619</v>
      </c>
      <c r="I221" s="271" t="s">
        <v>307</v>
      </c>
      <c r="J221" s="9">
        <v>1976</v>
      </c>
      <c r="K221" s="64">
        <f>IF(J221="","",(2022-J221))</f>
        <v>46</v>
      </c>
      <c r="L221" s="63" t="str">
        <f t="shared" si="22"/>
        <v>OK</v>
      </c>
      <c r="M221" s="60" t="s">
        <v>624</v>
      </c>
    </row>
    <row r="222" spans="1:13">
      <c r="A222" s="78" t="s">
        <v>642</v>
      </c>
      <c r="B222" s="78" t="s">
        <v>655</v>
      </c>
      <c r="C222" s="62" t="s">
        <v>656</v>
      </c>
      <c r="D222" s="145" t="s">
        <v>620</v>
      </c>
      <c r="F222" s="145" t="str">
        <f t="shared" si="20"/>
        <v>け０９</v>
      </c>
      <c r="G222" s="145" t="str">
        <f t="shared" si="21"/>
        <v>永里裕次</v>
      </c>
      <c r="H222" s="271" t="s">
        <v>619</v>
      </c>
      <c r="I222" s="271" t="s">
        <v>307</v>
      </c>
      <c r="J222" s="9">
        <v>1979</v>
      </c>
      <c r="K222" s="64">
        <f>IF(J222="","",(2022-J222))</f>
        <v>43</v>
      </c>
      <c r="L222" s="63" t="str">
        <f t="shared" si="22"/>
        <v>OK</v>
      </c>
      <c r="M222" s="145" t="s">
        <v>657</v>
      </c>
    </row>
    <row r="223" spans="1:13">
      <c r="A223" s="78" t="s">
        <v>644</v>
      </c>
      <c r="B223" s="78" t="s">
        <v>440</v>
      </c>
      <c r="C223" s="145" t="s">
        <v>659</v>
      </c>
      <c r="D223" s="62" t="s">
        <v>620</v>
      </c>
      <c r="F223" s="145" t="str">
        <f t="shared" si="20"/>
        <v>け１０</v>
      </c>
      <c r="G223" s="145" t="str">
        <f t="shared" si="21"/>
        <v>西田和教</v>
      </c>
      <c r="H223" s="271" t="s">
        <v>619</v>
      </c>
      <c r="I223" s="271" t="s">
        <v>307</v>
      </c>
      <c r="J223" s="64">
        <v>1961</v>
      </c>
      <c r="K223" s="64">
        <f>IF(J223="","",(2022-J223))</f>
        <v>61</v>
      </c>
      <c r="L223" s="63" t="str">
        <f t="shared" si="22"/>
        <v>OK</v>
      </c>
      <c r="M223" s="145" t="s">
        <v>634</v>
      </c>
    </row>
    <row r="224" spans="1:13">
      <c r="A224" s="78" t="s">
        <v>647</v>
      </c>
      <c r="B224" s="78" t="s">
        <v>663</v>
      </c>
      <c r="C224" s="62" t="s">
        <v>664</v>
      </c>
      <c r="D224" s="145" t="s">
        <v>620</v>
      </c>
      <c r="F224" s="145" t="str">
        <f t="shared" si="20"/>
        <v>け１１</v>
      </c>
      <c r="G224" s="145" t="str">
        <f t="shared" si="21"/>
        <v>山口直彦</v>
      </c>
      <c r="H224" s="271" t="s">
        <v>619</v>
      </c>
      <c r="I224" s="271" t="s">
        <v>307</v>
      </c>
      <c r="J224" s="9">
        <v>1986</v>
      </c>
      <c r="K224" s="64">
        <f>IF(J224="","",(2022-J224))</f>
        <v>36</v>
      </c>
      <c r="L224" s="63" t="str">
        <f t="shared" si="22"/>
        <v>OK</v>
      </c>
      <c r="M224" s="60" t="s">
        <v>624</v>
      </c>
    </row>
    <row r="225" spans="1:14">
      <c r="A225" s="78" t="s">
        <v>650</v>
      </c>
      <c r="B225" s="78" t="s">
        <v>663</v>
      </c>
      <c r="C225" s="62" t="s">
        <v>666</v>
      </c>
      <c r="D225" s="145" t="s">
        <v>620</v>
      </c>
      <c r="F225" s="145" t="str">
        <f t="shared" si="20"/>
        <v>け１２</v>
      </c>
      <c r="G225" s="145" t="str">
        <f t="shared" si="21"/>
        <v>山口真彦</v>
      </c>
      <c r="H225" s="271" t="s">
        <v>619</v>
      </c>
      <c r="I225" s="271" t="s">
        <v>307</v>
      </c>
      <c r="J225" s="9">
        <v>1988</v>
      </c>
      <c r="K225" s="64">
        <f>IF(J225="","",(2022-J225))</f>
        <v>34</v>
      </c>
      <c r="L225" s="63" t="str">
        <f t="shared" si="22"/>
        <v>OK</v>
      </c>
      <c r="M225" s="60" t="s">
        <v>624</v>
      </c>
    </row>
    <row r="226" spans="1:14">
      <c r="A226" s="78" t="s">
        <v>651</v>
      </c>
      <c r="B226" s="73" t="s">
        <v>670</v>
      </c>
      <c r="C226" s="60" t="s">
        <v>671</v>
      </c>
      <c r="D226" s="62" t="s">
        <v>620</v>
      </c>
      <c r="F226" s="145" t="str">
        <f t="shared" si="20"/>
        <v>け１３</v>
      </c>
      <c r="G226" s="145" t="str">
        <f t="shared" si="21"/>
        <v>池尻陽香</v>
      </c>
      <c r="H226" s="271" t="s">
        <v>619</v>
      </c>
      <c r="I226" s="106" t="s">
        <v>467</v>
      </c>
      <c r="J226" s="64">
        <v>1994</v>
      </c>
      <c r="K226" s="64">
        <f>IF(J226="","",(2022-J226))</f>
        <v>28</v>
      </c>
      <c r="L226" s="63" t="str">
        <f t="shared" si="22"/>
        <v>OK</v>
      </c>
      <c r="M226" s="145" t="s">
        <v>469</v>
      </c>
    </row>
    <row r="227" spans="1:14">
      <c r="A227" s="78" t="s">
        <v>654</v>
      </c>
      <c r="B227" s="73" t="s">
        <v>670</v>
      </c>
      <c r="C227" s="60" t="s">
        <v>673</v>
      </c>
      <c r="D227" s="62" t="s">
        <v>620</v>
      </c>
      <c r="F227" s="145" t="str">
        <f t="shared" si="20"/>
        <v>け１４</v>
      </c>
      <c r="G227" s="145" t="str">
        <f t="shared" si="21"/>
        <v>池尻姫欧</v>
      </c>
      <c r="H227" s="271" t="s">
        <v>619</v>
      </c>
      <c r="I227" s="106" t="s">
        <v>467</v>
      </c>
      <c r="J227" s="64">
        <v>1990</v>
      </c>
      <c r="K227" s="64">
        <f>IF(J227="","",(2022-J227))</f>
        <v>32</v>
      </c>
      <c r="L227" s="63" t="str">
        <f t="shared" si="22"/>
        <v>OK</v>
      </c>
      <c r="M227" s="145" t="s">
        <v>469</v>
      </c>
    </row>
    <row r="228" spans="1:14">
      <c r="A228" s="78" t="s">
        <v>658</v>
      </c>
      <c r="B228" s="73" t="s">
        <v>429</v>
      </c>
      <c r="C228" s="60" t="s">
        <v>680</v>
      </c>
      <c r="D228" s="145" t="s">
        <v>620</v>
      </c>
      <c r="F228" s="145" t="str">
        <f t="shared" si="20"/>
        <v>け１５</v>
      </c>
      <c r="G228" s="62" t="str">
        <f t="shared" si="21"/>
        <v>田中和枝</v>
      </c>
      <c r="H228" s="271" t="s">
        <v>619</v>
      </c>
      <c r="I228" s="67" t="s">
        <v>467</v>
      </c>
      <c r="J228" s="9">
        <v>1965</v>
      </c>
      <c r="K228" s="64">
        <f>IF(J228="","",(2022-J228))</f>
        <v>57</v>
      </c>
      <c r="L228" s="63" t="str">
        <f t="shared" si="22"/>
        <v>OK</v>
      </c>
      <c r="M228" s="60" t="s">
        <v>624</v>
      </c>
    </row>
    <row r="229" spans="1:14">
      <c r="A229" s="78" t="s">
        <v>660</v>
      </c>
      <c r="B229" s="73" t="s">
        <v>682</v>
      </c>
      <c r="C229" s="60" t="s">
        <v>683</v>
      </c>
      <c r="D229" s="145" t="s">
        <v>620</v>
      </c>
      <c r="F229" s="145" t="str">
        <f t="shared" si="20"/>
        <v>け１６</v>
      </c>
      <c r="G229" s="62" t="str">
        <f t="shared" si="21"/>
        <v>永松貴子</v>
      </c>
      <c r="H229" s="271" t="s">
        <v>619</v>
      </c>
      <c r="I229" s="67" t="s">
        <v>467</v>
      </c>
      <c r="J229" s="9">
        <v>1962</v>
      </c>
      <c r="K229" s="64">
        <f>IF(J229="","",(2022-J229))</f>
        <v>60</v>
      </c>
      <c r="L229" s="63" t="str">
        <f t="shared" si="22"/>
        <v>OK</v>
      </c>
      <c r="M229" s="145" t="s">
        <v>634</v>
      </c>
    </row>
    <row r="230" spans="1:14">
      <c r="A230" s="78" t="s">
        <v>662</v>
      </c>
      <c r="B230" s="73" t="s">
        <v>685</v>
      </c>
      <c r="C230" s="60" t="s">
        <v>686</v>
      </c>
      <c r="D230" s="145" t="s">
        <v>620</v>
      </c>
      <c r="F230" s="145" t="str">
        <f t="shared" si="20"/>
        <v>け１７</v>
      </c>
      <c r="G230" s="62" t="str">
        <f t="shared" si="21"/>
        <v>福永裕美</v>
      </c>
      <c r="H230" s="271" t="s">
        <v>619</v>
      </c>
      <c r="I230" s="67" t="s">
        <v>467</v>
      </c>
      <c r="J230" s="9">
        <v>1963</v>
      </c>
      <c r="K230" s="64">
        <f>IF(J230="","",(2022-J230))</f>
        <v>59</v>
      </c>
      <c r="L230" s="63" t="str">
        <f t="shared" si="22"/>
        <v>OK</v>
      </c>
      <c r="M230" s="60" t="s">
        <v>624</v>
      </c>
    </row>
    <row r="231" spans="1:14">
      <c r="A231" s="78" t="s">
        <v>665</v>
      </c>
      <c r="B231" s="73" t="s">
        <v>663</v>
      </c>
      <c r="C231" s="60" t="s">
        <v>688</v>
      </c>
      <c r="D231" s="145" t="s">
        <v>620</v>
      </c>
      <c r="F231" s="145" t="str">
        <f t="shared" si="20"/>
        <v>け１８</v>
      </c>
      <c r="G231" s="62" t="str">
        <f t="shared" si="21"/>
        <v>山口美由希</v>
      </c>
      <c r="H231" s="271" t="s">
        <v>619</v>
      </c>
      <c r="I231" s="67" t="s">
        <v>467</v>
      </c>
      <c r="J231" s="64">
        <v>1989</v>
      </c>
      <c r="K231" s="64">
        <f>IF(J231="","",(2022-J231))</f>
        <v>33</v>
      </c>
      <c r="L231" s="63" t="str">
        <f t="shared" si="22"/>
        <v>OK</v>
      </c>
      <c r="M231" s="60" t="s">
        <v>624</v>
      </c>
    </row>
    <row r="232" spans="1:14">
      <c r="A232" s="78" t="s">
        <v>667</v>
      </c>
      <c r="B232" s="78" t="s">
        <v>690</v>
      </c>
      <c r="C232" s="145" t="s">
        <v>691</v>
      </c>
      <c r="D232" s="145" t="s">
        <v>620</v>
      </c>
      <c r="F232" s="145" t="str">
        <f t="shared" si="20"/>
        <v>け１９</v>
      </c>
      <c r="G232" s="145" t="str">
        <f t="shared" si="21"/>
        <v>藤本雅之</v>
      </c>
      <c r="H232" s="271" t="s">
        <v>619</v>
      </c>
      <c r="I232" s="271" t="s">
        <v>307</v>
      </c>
      <c r="J232" s="9">
        <v>1961</v>
      </c>
      <c r="K232" s="64">
        <f>IF(J232="","",(2022-J232))</f>
        <v>61</v>
      </c>
      <c r="L232" s="63" t="str">
        <f t="shared" si="22"/>
        <v>OK</v>
      </c>
      <c r="M232" s="145" t="s">
        <v>634</v>
      </c>
    </row>
    <row r="233" spans="1:14">
      <c r="A233" s="78" t="s">
        <v>668</v>
      </c>
      <c r="B233" s="78" t="s">
        <v>692</v>
      </c>
      <c r="C233" s="145" t="s">
        <v>693</v>
      </c>
      <c r="D233" s="145" t="s">
        <v>620</v>
      </c>
      <c r="F233" s="145" t="str">
        <f t="shared" si="20"/>
        <v>け２０</v>
      </c>
      <c r="G233" s="145" t="str">
        <f t="shared" si="21"/>
        <v>福永一典</v>
      </c>
      <c r="H233" s="271" t="s">
        <v>619</v>
      </c>
      <c r="I233" s="271" t="s">
        <v>307</v>
      </c>
      <c r="J233" s="64">
        <v>1967</v>
      </c>
      <c r="K233" s="64">
        <f>IF(J233="","",(2022-J233))</f>
        <v>55</v>
      </c>
      <c r="L233" s="63" t="str">
        <f t="shared" si="22"/>
        <v>OK</v>
      </c>
      <c r="M233" s="145" t="s">
        <v>661</v>
      </c>
    </row>
    <row r="234" spans="1:14">
      <c r="A234" s="78" t="s">
        <v>669</v>
      </c>
      <c r="B234" s="78" t="s">
        <v>694</v>
      </c>
      <c r="C234" s="145" t="s">
        <v>695</v>
      </c>
      <c r="D234" s="145" t="s">
        <v>620</v>
      </c>
      <c r="F234" s="145" t="str">
        <f t="shared" si="20"/>
        <v>け２１</v>
      </c>
      <c r="G234" s="145" t="str">
        <f t="shared" si="21"/>
        <v>畑　彰</v>
      </c>
      <c r="H234" s="271" t="s">
        <v>619</v>
      </c>
      <c r="I234" s="271" t="s">
        <v>307</v>
      </c>
      <c r="J234" s="64">
        <v>1980</v>
      </c>
      <c r="K234" s="64">
        <f>IF(J234="","",(2022-J234))</f>
        <v>42</v>
      </c>
      <c r="L234" s="63" t="str">
        <f t="shared" si="22"/>
        <v>OK</v>
      </c>
      <c r="M234" s="60" t="s">
        <v>624</v>
      </c>
    </row>
    <row r="235" spans="1:14">
      <c r="A235" s="78" t="s">
        <v>672</v>
      </c>
      <c r="B235" s="73" t="s">
        <v>702</v>
      </c>
      <c r="C235" s="73" t="s">
        <v>703</v>
      </c>
      <c r="D235" s="145" t="s">
        <v>620</v>
      </c>
      <c r="F235" s="145" t="str">
        <f t="shared" si="20"/>
        <v>け２３</v>
      </c>
      <c r="G235" s="145" t="str">
        <f t="shared" si="21"/>
        <v>山口小百合</v>
      </c>
      <c r="H235" s="271" t="s">
        <v>619</v>
      </c>
      <c r="I235" s="67" t="s">
        <v>467</v>
      </c>
      <c r="J235" s="64">
        <v>1969</v>
      </c>
      <c r="K235" s="64">
        <f>IF(J235="","",(2022-J235))</f>
        <v>53</v>
      </c>
      <c r="L235" s="145" t="str">
        <f t="shared" si="22"/>
        <v>OK</v>
      </c>
      <c r="M235" s="60" t="s">
        <v>624</v>
      </c>
    </row>
    <row r="236" spans="1:14">
      <c r="A236" s="78" t="s">
        <v>674</v>
      </c>
      <c r="B236" s="78" t="s">
        <v>704</v>
      </c>
      <c r="C236" s="78" t="s">
        <v>705</v>
      </c>
      <c r="D236" s="145" t="s">
        <v>620</v>
      </c>
      <c r="F236" s="145" t="str">
        <f t="shared" si="20"/>
        <v>け２４</v>
      </c>
      <c r="G236" s="145" t="str">
        <f t="shared" si="21"/>
        <v>小澤藤信</v>
      </c>
      <c r="H236" s="271" t="s">
        <v>619</v>
      </c>
      <c r="I236" s="271" t="s">
        <v>307</v>
      </c>
      <c r="J236" s="64">
        <v>1964</v>
      </c>
      <c r="K236" s="64">
        <f>IF(J236="","",(2022-J236))</f>
        <v>58</v>
      </c>
      <c r="L236" s="85" t="str">
        <f t="shared" si="22"/>
        <v>OK</v>
      </c>
      <c r="M236" s="145" t="s">
        <v>308</v>
      </c>
    </row>
    <row r="237" spans="1:14">
      <c r="A237" s="78" t="s">
        <v>675</v>
      </c>
      <c r="B237" s="78" t="s">
        <v>706</v>
      </c>
      <c r="C237" s="78" t="s">
        <v>707</v>
      </c>
      <c r="D237" s="145" t="s">
        <v>620</v>
      </c>
      <c r="F237" s="145" t="str">
        <f t="shared" si="20"/>
        <v>け２５</v>
      </c>
      <c r="G237" s="145" t="str">
        <f t="shared" si="21"/>
        <v>疋田之宏</v>
      </c>
      <c r="H237" s="271" t="s">
        <v>619</v>
      </c>
      <c r="I237" s="271" t="s">
        <v>307</v>
      </c>
      <c r="J237" s="64">
        <v>1960</v>
      </c>
      <c r="K237" s="64">
        <f>IF(J237="","",(2022-J237))</f>
        <v>62</v>
      </c>
      <c r="L237" s="85" t="str">
        <f t="shared" si="22"/>
        <v>OK</v>
      </c>
      <c r="M237" s="73" t="s">
        <v>708</v>
      </c>
    </row>
    <row r="238" spans="1:14" s="143" customFormat="1" ht="15.75" customHeight="1">
      <c r="A238" s="78" t="s">
        <v>678</v>
      </c>
      <c r="B238" s="78" t="s">
        <v>697</v>
      </c>
      <c r="C238" s="78" t="s">
        <v>698</v>
      </c>
      <c r="D238" s="145" t="s">
        <v>620</v>
      </c>
      <c r="E238" s="145"/>
      <c r="F238" s="145" t="str">
        <f t="shared" si="20"/>
        <v>け２７</v>
      </c>
      <c r="G238" s="145" t="str">
        <f t="shared" si="21"/>
        <v>朝日尚紀</v>
      </c>
      <c r="H238" s="271" t="s">
        <v>619</v>
      </c>
      <c r="I238" s="271" t="s">
        <v>307</v>
      </c>
      <c r="J238" s="64">
        <v>1983</v>
      </c>
      <c r="K238" s="64">
        <f>IF(J238="","",(2022-J238))</f>
        <v>39</v>
      </c>
      <c r="L238" s="63" t="str">
        <f>IF(G238="","",IF(COUNTIF($G$15:$G$487,G238)&gt;1,"2重登録","OK"))</f>
        <v>OK</v>
      </c>
      <c r="M238" s="145" t="s">
        <v>699</v>
      </c>
      <c r="N238" s="145"/>
    </row>
    <row r="239" spans="1:14" s="143" customFormat="1" ht="15.75" customHeight="1">
      <c r="A239" s="78" t="s">
        <v>679</v>
      </c>
      <c r="B239" s="73" t="s">
        <v>697</v>
      </c>
      <c r="C239" s="73" t="s">
        <v>700</v>
      </c>
      <c r="D239" s="145" t="s">
        <v>620</v>
      </c>
      <c r="E239" s="145"/>
      <c r="F239" s="145" t="str">
        <f t="shared" si="20"/>
        <v>け２８</v>
      </c>
      <c r="G239" s="145" t="str">
        <f t="shared" si="21"/>
        <v>朝日智美</v>
      </c>
      <c r="H239" s="271" t="s">
        <v>619</v>
      </c>
      <c r="I239" s="67" t="s">
        <v>467</v>
      </c>
      <c r="J239" s="64">
        <v>1983</v>
      </c>
      <c r="K239" s="64">
        <f>IF(J239="","",(2022-J239))</f>
        <v>39</v>
      </c>
      <c r="L239" s="145" t="str">
        <f>IF(G239="","",IF(COUNTIF($G$15:$G$390,G239)&gt;1,"2重登録","OK"))</f>
        <v>OK</v>
      </c>
      <c r="M239" s="145" t="s">
        <v>699</v>
      </c>
    </row>
    <row r="240" spans="1:14" s="143" customFormat="1">
      <c r="A240" s="78" t="s">
        <v>681</v>
      </c>
      <c r="B240" s="145" t="s">
        <v>1147</v>
      </c>
      <c r="C240" s="145" t="s">
        <v>1148</v>
      </c>
      <c r="D240" s="145" t="s">
        <v>620</v>
      </c>
      <c r="E240" s="145"/>
      <c r="F240" s="145" t="str">
        <f t="shared" si="20"/>
        <v>け３０</v>
      </c>
      <c r="G240" s="145" t="str">
        <f t="shared" si="21"/>
        <v>榎本匡秀</v>
      </c>
      <c r="H240" s="271" t="s">
        <v>619</v>
      </c>
      <c r="I240" s="271" t="s">
        <v>307</v>
      </c>
      <c r="J240" s="64">
        <v>1986</v>
      </c>
      <c r="K240" s="64">
        <f>IF(J240="","",(2022-J240))</f>
        <v>36</v>
      </c>
      <c r="L240" s="145" t="str">
        <f>IF(G240="","",IF(COUNTIF($G$15:$G$390,G240)&gt;1,"2重登録","OK"))</f>
        <v>OK</v>
      </c>
      <c r="M240" s="84" t="s">
        <v>400</v>
      </c>
    </row>
    <row r="241" spans="1:14" ht="12.75" customHeight="1">
      <c r="A241" s="78" t="s">
        <v>684</v>
      </c>
      <c r="B241" s="62" t="s">
        <v>613</v>
      </c>
      <c r="C241" s="62" t="s">
        <v>1149</v>
      </c>
      <c r="D241" s="145" t="s">
        <v>620</v>
      </c>
      <c r="F241" s="145" t="str">
        <f t="shared" si="20"/>
        <v>け３１</v>
      </c>
      <c r="G241" s="145" t="str">
        <f t="shared" si="21"/>
        <v>山本健治</v>
      </c>
      <c r="H241" s="271" t="s">
        <v>619</v>
      </c>
      <c r="I241" s="271" t="s">
        <v>307</v>
      </c>
      <c r="J241" s="9">
        <v>1971</v>
      </c>
      <c r="K241" s="64">
        <f>IF(J241="","",(2022-J241))</f>
        <v>51</v>
      </c>
      <c r="L241" s="63" t="str">
        <f>IF(G241="","",IF(COUNTIF($G$47:$G$512,G241)&gt;1,"2重登録","OK"))</f>
        <v>OK</v>
      </c>
      <c r="M241" s="145" t="s">
        <v>1150</v>
      </c>
    </row>
    <row r="242" spans="1:14" ht="12.75" customHeight="1">
      <c r="A242" s="78" t="s">
        <v>687</v>
      </c>
      <c r="B242" s="78" t="s">
        <v>1151</v>
      </c>
      <c r="C242" s="62" t="s">
        <v>1152</v>
      </c>
      <c r="D242" s="145" t="s">
        <v>620</v>
      </c>
      <c r="F242" s="145" t="str">
        <f t="shared" si="20"/>
        <v>け３３</v>
      </c>
      <c r="G242" s="145" t="str">
        <f t="shared" si="21"/>
        <v>本多勇輝</v>
      </c>
      <c r="H242" s="271" t="s">
        <v>619</v>
      </c>
      <c r="I242" s="271" t="s">
        <v>473</v>
      </c>
      <c r="J242" s="64">
        <v>1989</v>
      </c>
      <c r="K242" s="64">
        <f>IF(J242="","",(2022-J242))</f>
        <v>33</v>
      </c>
      <c r="L242" s="63" t="str">
        <f>IF(G242="","",IF(COUNTIF($G$15:$G$390,G242)&gt;1,"2重登録","OK"))</f>
        <v>OK</v>
      </c>
      <c r="M242" s="145" t="s">
        <v>469</v>
      </c>
    </row>
    <row r="243" spans="1:14" ht="12.75" customHeight="1">
      <c r="A243" s="78" t="s">
        <v>689</v>
      </c>
      <c r="B243" s="78" t="s">
        <v>419</v>
      </c>
      <c r="C243" s="62" t="s">
        <v>872</v>
      </c>
      <c r="D243" s="145" t="s">
        <v>620</v>
      </c>
      <c r="F243" s="145" t="str">
        <f t="shared" si="20"/>
        <v>け３４</v>
      </c>
      <c r="G243" s="145" t="str">
        <f t="shared" si="21"/>
        <v>澤田浩一</v>
      </c>
      <c r="H243" s="271" t="s">
        <v>619</v>
      </c>
      <c r="I243" s="271" t="s">
        <v>473</v>
      </c>
      <c r="J243" s="9">
        <v>1960</v>
      </c>
      <c r="K243" s="64">
        <f>IF(J243="","",(2022-J243))</f>
        <v>62</v>
      </c>
      <c r="L243" s="63" t="str">
        <f>IF(G243="","",IF(COUNTIF($G$15:$G$390,G243)&gt;1,"2重登録","OK"))</f>
        <v>OK</v>
      </c>
      <c r="M243" s="677" t="s">
        <v>308</v>
      </c>
      <c r="N243" s="677"/>
    </row>
    <row r="244" spans="1:14" ht="12.75" customHeight="1">
      <c r="A244" s="78" t="s">
        <v>1280</v>
      </c>
      <c r="B244" s="78" t="s">
        <v>1281</v>
      </c>
      <c r="C244" s="62" t="s">
        <v>1282</v>
      </c>
      <c r="D244" s="145" t="s">
        <v>620</v>
      </c>
      <c r="F244" s="145" t="str">
        <f t="shared" si="20"/>
        <v>け３５</v>
      </c>
      <c r="G244" s="145" t="str">
        <f t="shared" si="21"/>
        <v>堤泰彦</v>
      </c>
      <c r="H244" s="271" t="s">
        <v>619</v>
      </c>
      <c r="I244" s="271" t="s">
        <v>473</v>
      </c>
      <c r="J244" s="9">
        <v>1987</v>
      </c>
      <c r="K244" s="64">
        <f>IF(J244="","",(2022-J244))</f>
        <v>35</v>
      </c>
      <c r="L244" s="63" t="str">
        <f>IF(G244="","",IF(COUNTIF($G$15:$G$390,G244)&gt;1,"2重登録","OK"))</f>
        <v>OK</v>
      </c>
      <c r="M244" s="84" t="s">
        <v>400</v>
      </c>
    </row>
    <row r="245" spans="1:14" ht="12.75" customHeight="1">
      <c r="A245" s="78" t="s">
        <v>1283</v>
      </c>
      <c r="B245" s="78" t="s">
        <v>1284</v>
      </c>
      <c r="C245" s="62" t="s">
        <v>1285</v>
      </c>
      <c r="D245" s="145" t="s">
        <v>620</v>
      </c>
      <c r="F245" s="145" t="str">
        <f t="shared" si="20"/>
        <v>け３６</v>
      </c>
      <c r="G245" s="145" t="str">
        <f t="shared" si="21"/>
        <v>新谷良</v>
      </c>
      <c r="H245" s="271" t="s">
        <v>619</v>
      </c>
      <c r="I245" s="271" t="s">
        <v>473</v>
      </c>
      <c r="J245" s="9">
        <v>1984</v>
      </c>
      <c r="K245" s="64">
        <f>IF(J245="","",(2022-J245))</f>
        <v>38</v>
      </c>
      <c r="L245" s="63" t="str">
        <f>IF(G245="","",IF(COUNTIF($G$15:$G$390,G245)&gt;1,"2重登録","OK"))</f>
        <v>OK</v>
      </c>
      <c r="M245" s="108" t="s">
        <v>438</v>
      </c>
    </row>
    <row r="246" spans="1:14" ht="12.75" customHeight="1">
      <c r="B246" s="73"/>
      <c r="C246" s="62"/>
      <c r="H246" s="271"/>
      <c r="I246" s="271"/>
      <c r="J246" s="9"/>
      <c r="L246" s="63"/>
      <c r="M246" s="84"/>
    </row>
    <row r="247" spans="1:14" ht="12.75" customHeight="1">
      <c r="B247" s="73"/>
      <c r="C247" s="62"/>
      <c r="H247" s="271"/>
      <c r="I247" s="271"/>
      <c r="J247" s="9"/>
      <c r="L247" s="63"/>
      <c r="M247" s="84"/>
    </row>
    <row r="248" spans="1:14">
      <c r="L248" s="85" t="str">
        <f>IF(J250="","",IF(COUNTIF($G$15:$G$390,J250)&gt;1,"2重登録","OK"))</f>
        <v/>
      </c>
    </row>
    <row r="249" spans="1:14">
      <c r="A249" s="143"/>
      <c r="B249" s="673" t="s">
        <v>1286</v>
      </c>
      <c r="C249" s="673"/>
      <c r="D249" s="678" t="s">
        <v>1287</v>
      </c>
      <c r="E249" s="679"/>
      <c r="F249" s="679"/>
      <c r="H249" s="271"/>
      <c r="I249" s="271"/>
      <c r="L249" s="63" t="str">
        <f>IF(G249="","",IF(COUNTIF($G$1:$G$6,G249)&gt;1,"2重登録","OK"))</f>
        <v/>
      </c>
    </row>
    <row r="250" spans="1:14">
      <c r="A250" s="145"/>
      <c r="B250" s="673"/>
      <c r="C250" s="673"/>
      <c r="D250" s="679"/>
      <c r="E250" s="679"/>
      <c r="F250" s="679"/>
      <c r="H250" s="145" t="s">
        <v>300</v>
      </c>
      <c r="I250" s="673" t="s">
        <v>301</v>
      </c>
      <c r="J250" s="673"/>
      <c r="K250" s="673"/>
      <c r="L250" s="63"/>
    </row>
    <row r="251" spans="1:14">
      <c r="A251" s="145"/>
      <c r="B251" s="79" t="s">
        <v>709</v>
      </c>
      <c r="D251" s="272" t="s">
        <v>303</v>
      </c>
      <c r="H251" s="7">
        <f>COUNTIF(M253:M277,"東近江市")</f>
        <v>6</v>
      </c>
      <c r="I251" s="674">
        <f>H251/COUNTA(M253:M277)</f>
        <v>0.24</v>
      </c>
      <c r="J251" s="674"/>
      <c r="K251" s="674"/>
      <c r="L251" s="63"/>
      <c r="N251" s="143"/>
    </row>
    <row r="252" spans="1:14">
      <c r="A252" s="145"/>
      <c r="B252" s="79" t="s">
        <v>1153</v>
      </c>
      <c r="C252" s="79"/>
      <c r="D252" s="8" t="s">
        <v>305</v>
      </c>
      <c r="I252" s="271"/>
      <c r="K252" s="6"/>
      <c r="L252" s="63"/>
      <c r="N252" s="143"/>
    </row>
    <row r="253" spans="1:14">
      <c r="A253" s="282" t="s">
        <v>1154</v>
      </c>
      <c r="B253" s="191" t="s">
        <v>711</v>
      </c>
      <c r="C253" s="191" t="s">
        <v>712</v>
      </c>
      <c r="D253" s="79" t="s">
        <v>709</v>
      </c>
      <c r="E253" s="103"/>
      <c r="F253" s="145" t="str">
        <f t="shared" ref="F253:F268" si="23">A253</f>
        <v>む０１</v>
      </c>
      <c r="G253" s="145" t="str">
        <f t="shared" ref="G253:G277" si="24">B253&amp;C253</f>
        <v>岡川謙二</v>
      </c>
      <c r="H253" s="79" t="s">
        <v>1153</v>
      </c>
      <c r="I253" s="103" t="s">
        <v>307</v>
      </c>
      <c r="J253" s="103">
        <v>1967</v>
      </c>
      <c r="K253" s="6">
        <f>IF(J253="","",(2022-J253))</f>
        <v>55</v>
      </c>
      <c r="L253" s="63" t="str">
        <f t="shared" ref="L253:L260" si="25">IF(G253="","",IF(COUNTIF($G$7:$G$555,G253)&gt;1,"2重登録","OK"))</f>
        <v>OK</v>
      </c>
      <c r="M253" s="103" t="s">
        <v>661</v>
      </c>
      <c r="N253" s="143"/>
    </row>
    <row r="254" spans="1:14">
      <c r="A254" s="282" t="s">
        <v>1155</v>
      </c>
      <c r="B254" s="191" t="s">
        <v>1156</v>
      </c>
      <c r="C254" s="191" t="s">
        <v>1157</v>
      </c>
      <c r="D254" s="79" t="s">
        <v>709</v>
      </c>
      <c r="E254" s="103"/>
      <c r="F254" s="145" t="str">
        <f t="shared" si="23"/>
        <v>む０２</v>
      </c>
      <c r="G254" s="145" t="str">
        <f t="shared" si="24"/>
        <v>徳永剛</v>
      </c>
      <c r="H254" s="79" t="s">
        <v>1153</v>
      </c>
      <c r="I254" s="103" t="s">
        <v>307</v>
      </c>
      <c r="J254" s="103">
        <v>1966</v>
      </c>
      <c r="K254" s="6">
        <f>IF(J254="","",(2022-J254))</f>
        <v>56</v>
      </c>
      <c r="L254" s="63" t="str">
        <f t="shared" si="25"/>
        <v>OK</v>
      </c>
      <c r="M254" s="103" t="s">
        <v>1158</v>
      </c>
      <c r="N254" s="143"/>
    </row>
    <row r="255" spans="1:14" s="143" customFormat="1">
      <c r="A255" s="282" t="s">
        <v>710</v>
      </c>
      <c r="B255" s="191" t="s">
        <v>716</v>
      </c>
      <c r="C255" s="191" t="s">
        <v>717</v>
      </c>
      <c r="D255" s="79" t="s">
        <v>709</v>
      </c>
      <c r="E255" s="103"/>
      <c r="F255" s="145" t="str">
        <f t="shared" si="23"/>
        <v>む０３</v>
      </c>
      <c r="G255" s="145" t="str">
        <f t="shared" si="24"/>
        <v>杉山邦夫</v>
      </c>
      <c r="H255" s="79" t="s">
        <v>1153</v>
      </c>
      <c r="I255" s="103" t="s">
        <v>307</v>
      </c>
      <c r="J255" s="103">
        <v>1950</v>
      </c>
      <c r="K255" s="6">
        <f>IF(J255="","",(2022-J255))</f>
        <v>72</v>
      </c>
      <c r="L255" s="63" t="str">
        <f t="shared" si="25"/>
        <v>OK</v>
      </c>
      <c r="M255" s="103" t="s">
        <v>646</v>
      </c>
    </row>
    <row r="256" spans="1:14" s="143" customFormat="1">
      <c r="A256" s="282" t="s">
        <v>713</v>
      </c>
      <c r="B256" s="191" t="s">
        <v>629</v>
      </c>
      <c r="C256" s="191" t="s">
        <v>720</v>
      </c>
      <c r="D256" s="79" t="s">
        <v>709</v>
      </c>
      <c r="E256" s="103"/>
      <c r="F256" s="145" t="str">
        <f t="shared" si="23"/>
        <v>む０４</v>
      </c>
      <c r="G256" s="145" t="str">
        <f t="shared" si="24"/>
        <v>川上英二</v>
      </c>
      <c r="H256" s="79" t="s">
        <v>1153</v>
      </c>
      <c r="I256" s="103" t="s">
        <v>307</v>
      </c>
      <c r="J256" s="103">
        <v>1963</v>
      </c>
      <c r="K256" s="6">
        <f>IF(J256="","",(2022-J256))</f>
        <v>59</v>
      </c>
      <c r="L256" s="63" t="str">
        <f t="shared" si="25"/>
        <v>OK</v>
      </c>
      <c r="M256" s="281" t="s">
        <v>624</v>
      </c>
    </row>
    <row r="257" spans="1:13" s="143" customFormat="1">
      <c r="A257" s="282" t="s">
        <v>714</v>
      </c>
      <c r="B257" s="191" t="s">
        <v>722</v>
      </c>
      <c r="C257" s="191" t="s">
        <v>723</v>
      </c>
      <c r="D257" s="79" t="s">
        <v>709</v>
      </c>
      <c r="E257" s="103"/>
      <c r="F257" s="145" t="str">
        <f t="shared" si="23"/>
        <v>む０５</v>
      </c>
      <c r="G257" s="145" t="str">
        <f t="shared" si="24"/>
        <v>泉谷純也</v>
      </c>
      <c r="H257" s="79" t="s">
        <v>1153</v>
      </c>
      <c r="I257" s="103" t="s">
        <v>307</v>
      </c>
      <c r="J257" s="103">
        <v>1982</v>
      </c>
      <c r="K257" s="6">
        <f>IF(J257="","",(2022-J257))</f>
        <v>40</v>
      </c>
      <c r="L257" s="63" t="str">
        <f t="shared" si="25"/>
        <v>OK</v>
      </c>
      <c r="M257" s="281" t="s">
        <v>624</v>
      </c>
    </row>
    <row r="258" spans="1:13" s="143" customFormat="1">
      <c r="A258" s="282" t="s">
        <v>715</v>
      </c>
      <c r="B258" s="191" t="s">
        <v>391</v>
      </c>
      <c r="C258" s="191" t="s">
        <v>725</v>
      </c>
      <c r="D258" s="79" t="s">
        <v>709</v>
      </c>
      <c r="E258" s="103"/>
      <c r="F258" s="145" t="str">
        <f t="shared" si="23"/>
        <v>む０６</v>
      </c>
      <c r="G258" s="145" t="str">
        <f t="shared" si="24"/>
        <v>浅田隆昭</v>
      </c>
      <c r="H258" s="79" t="s">
        <v>1153</v>
      </c>
      <c r="I258" s="103" t="s">
        <v>307</v>
      </c>
      <c r="J258" s="103">
        <v>1964</v>
      </c>
      <c r="K258" s="6">
        <f>IF(J258="","",(2022-J258))</f>
        <v>58</v>
      </c>
      <c r="L258" s="63" t="str">
        <f t="shared" si="25"/>
        <v>OK</v>
      </c>
      <c r="M258" s="103" t="s">
        <v>469</v>
      </c>
    </row>
    <row r="259" spans="1:13" s="143" customFormat="1">
      <c r="A259" s="282" t="s">
        <v>718</v>
      </c>
      <c r="B259" s="191" t="s">
        <v>730</v>
      </c>
      <c r="C259" s="191" t="s">
        <v>731</v>
      </c>
      <c r="D259" s="79" t="s">
        <v>709</v>
      </c>
      <c r="E259" s="103"/>
      <c r="F259" s="145" t="str">
        <f t="shared" si="23"/>
        <v>む０７</v>
      </c>
      <c r="G259" s="145" t="str">
        <f t="shared" si="24"/>
        <v>森永洋介</v>
      </c>
      <c r="H259" s="79" t="s">
        <v>1153</v>
      </c>
      <c r="I259" s="103" t="s">
        <v>307</v>
      </c>
      <c r="J259" s="103">
        <v>1986</v>
      </c>
      <c r="K259" s="6">
        <f>IF(J259="","",(2022-J259))</f>
        <v>36</v>
      </c>
      <c r="L259" s="63" t="str">
        <f t="shared" si="25"/>
        <v>OK</v>
      </c>
      <c r="M259" s="103" t="s">
        <v>661</v>
      </c>
    </row>
    <row r="260" spans="1:13" s="143" customFormat="1">
      <c r="A260" s="282" t="s">
        <v>719</v>
      </c>
      <c r="B260" s="191" t="s">
        <v>734</v>
      </c>
      <c r="C260" s="191" t="s">
        <v>735</v>
      </c>
      <c r="D260" s="79" t="s">
        <v>709</v>
      </c>
      <c r="E260" s="103"/>
      <c r="F260" s="145" t="str">
        <f t="shared" si="23"/>
        <v>む０８</v>
      </c>
      <c r="G260" s="145" t="str">
        <f t="shared" si="24"/>
        <v>辰巳悟朗</v>
      </c>
      <c r="H260" s="79" t="s">
        <v>1153</v>
      </c>
      <c r="I260" s="103" t="s">
        <v>307</v>
      </c>
      <c r="J260" s="103">
        <v>1974</v>
      </c>
      <c r="K260" s="6">
        <f>IF(J260="","",(2022-J260))</f>
        <v>48</v>
      </c>
      <c r="L260" s="63" t="str">
        <f t="shared" si="25"/>
        <v>OK</v>
      </c>
      <c r="M260" s="103" t="s">
        <v>1150</v>
      </c>
    </row>
    <row r="261" spans="1:13" s="143" customFormat="1">
      <c r="A261" s="282" t="s">
        <v>721</v>
      </c>
      <c r="B261" s="192" t="s">
        <v>743</v>
      </c>
      <c r="C261" s="192" t="s">
        <v>744</v>
      </c>
      <c r="D261" s="79" t="s">
        <v>709</v>
      </c>
      <c r="E261" s="103"/>
      <c r="F261" s="145" t="str">
        <f t="shared" si="23"/>
        <v>む０９</v>
      </c>
      <c r="G261" s="62" t="str">
        <f t="shared" si="24"/>
        <v>堀田明子</v>
      </c>
      <c r="H261" s="79" t="s">
        <v>1153</v>
      </c>
      <c r="I261" s="106" t="s">
        <v>467</v>
      </c>
      <c r="J261" s="103">
        <v>1970</v>
      </c>
      <c r="K261" s="6">
        <f>IF(J261="","",(2022-J261))</f>
        <v>52</v>
      </c>
      <c r="L261" s="63" t="str">
        <f>IF(G261="","",IF(COUNTIF($G$7:$G$620,G261)&gt;1,"2重登録","OK"))</f>
        <v>OK</v>
      </c>
      <c r="M261" s="281" t="s">
        <v>624</v>
      </c>
    </row>
    <row r="262" spans="1:13" s="143" customFormat="1">
      <c r="A262" s="282" t="s">
        <v>724</v>
      </c>
      <c r="B262" s="192" t="s">
        <v>746</v>
      </c>
      <c r="C262" s="192" t="s">
        <v>747</v>
      </c>
      <c r="D262" s="79" t="s">
        <v>709</v>
      </c>
      <c r="E262" s="103"/>
      <c r="F262" s="145" t="str">
        <f t="shared" si="23"/>
        <v>む１０</v>
      </c>
      <c r="G262" s="62" t="str">
        <f t="shared" si="24"/>
        <v>大脇和世</v>
      </c>
      <c r="H262" s="79" t="s">
        <v>1153</v>
      </c>
      <c r="I262" s="106" t="s">
        <v>467</v>
      </c>
      <c r="J262" s="103">
        <v>1970</v>
      </c>
      <c r="K262" s="6">
        <f>IF(J262="","",(2022-J262))</f>
        <v>52</v>
      </c>
      <c r="L262" s="63" t="str">
        <f t="shared" ref="L262:L277" si="26">IF(G262="","",IF(COUNTIF($G$7:$G$555,G262)&gt;1,"2重登録","OK"))</f>
        <v>OK</v>
      </c>
      <c r="M262" s="103" t="s">
        <v>748</v>
      </c>
    </row>
    <row r="263" spans="1:13" s="143" customFormat="1">
      <c r="A263" s="282" t="s">
        <v>726</v>
      </c>
      <c r="B263" s="102" t="s">
        <v>750</v>
      </c>
      <c r="C263" s="102" t="s">
        <v>752</v>
      </c>
      <c r="D263" s="79" t="s">
        <v>709</v>
      </c>
      <c r="F263" s="145" t="str">
        <f t="shared" si="23"/>
        <v>む１１</v>
      </c>
      <c r="G263" s="62" t="str">
        <f t="shared" si="24"/>
        <v>村田彩子</v>
      </c>
      <c r="H263" s="79" t="s">
        <v>1153</v>
      </c>
      <c r="I263" s="82" t="s">
        <v>467</v>
      </c>
      <c r="J263" s="272">
        <v>1968</v>
      </c>
      <c r="K263" s="6">
        <f>IF(J263="","",(2022-J263))</f>
        <v>54</v>
      </c>
      <c r="L263" s="272" t="str">
        <f t="shared" si="26"/>
        <v>OK</v>
      </c>
      <c r="M263" s="270" t="s">
        <v>661</v>
      </c>
    </row>
    <row r="264" spans="1:13" s="143" customFormat="1">
      <c r="A264" s="282" t="s">
        <v>727</v>
      </c>
      <c r="B264" s="102" t="s">
        <v>753</v>
      </c>
      <c r="C264" s="193" t="s">
        <v>749</v>
      </c>
      <c r="D264" s="79" t="s">
        <v>709</v>
      </c>
      <c r="F264" s="145" t="str">
        <f t="shared" si="23"/>
        <v>む１２</v>
      </c>
      <c r="G264" s="62" t="str">
        <f t="shared" si="24"/>
        <v>村川庸子</v>
      </c>
      <c r="H264" s="79" t="s">
        <v>1153</v>
      </c>
      <c r="I264" s="82" t="s">
        <v>467</v>
      </c>
      <c r="J264" s="272">
        <v>1969</v>
      </c>
      <c r="K264" s="6">
        <f>IF(J264="","",(2022-J264))</f>
        <v>53</v>
      </c>
      <c r="L264" s="272" t="str">
        <f t="shared" si="26"/>
        <v>OK</v>
      </c>
      <c r="M264" s="270" t="s">
        <v>748</v>
      </c>
    </row>
    <row r="265" spans="1:13" s="143" customFormat="1">
      <c r="A265" s="282" t="s">
        <v>728</v>
      </c>
      <c r="B265" s="272" t="s">
        <v>751</v>
      </c>
      <c r="C265" s="272" t="s">
        <v>754</v>
      </c>
      <c r="D265" s="79" t="s">
        <v>709</v>
      </c>
      <c r="F265" s="145" t="str">
        <f t="shared" si="23"/>
        <v>む１３</v>
      </c>
      <c r="G265" s="62" t="str">
        <f t="shared" si="24"/>
        <v>西村国太郎</v>
      </c>
      <c r="H265" s="79" t="s">
        <v>1153</v>
      </c>
      <c r="I265" s="272" t="s">
        <v>307</v>
      </c>
      <c r="J265" s="272">
        <v>1942</v>
      </c>
      <c r="K265" s="6">
        <f>IF(J265="","",(2022-J265))</f>
        <v>80</v>
      </c>
      <c r="L265" s="272" t="str">
        <f t="shared" si="26"/>
        <v>OK</v>
      </c>
      <c r="M265" s="84" t="s">
        <v>624</v>
      </c>
    </row>
    <row r="266" spans="1:13" s="143" customFormat="1">
      <c r="A266" s="282" t="s">
        <v>729</v>
      </c>
      <c r="B266" s="84" t="s">
        <v>1159</v>
      </c>
      <c r="C266" s="84" t="s">
        <v>1160</v>
      </c>
      <c r="D266" s="79" t="s">
        <v>709</v>
      </c>
      <c r="F266" s="145" t="str">
        <f t="shared" si="23"/>
        <v>む１４</v>
      </c>
      <c r="G266" s="62" t="str">
        <f t="shared" si="24"/>
        <v>藤原まい</v>
      </c>
      <c r="H266" s="79" t="s">
        <v>1153</v>
      </c>
      <c r="I266" s="102" t="s">
        <v>467</v>
      </c>
      <c r="J266" s="272">
        <v>1992</v>
      </c>
      <c r="K266" s="6">
        <f>IF(J266="","",(2022-J266))</f>
        <v>30</v>
      </c>
      <c r="L266" s="272" t="str">
        <f t="shared" si="26"/>
        <v>OK</v>
      </c>
      <c r="M266" s="83" t="s">
        <v>1003</v>
      </c>
    </row>
    <row r="267" spans="1:13" s="143" customFormat="1">
      <c r="A267" s="282" t="s">
        <v>732</v>
      </c>
      <c r="B267" s="272" t="s">
        <v>1161</v>
      </c>
      <c r="C267" s="270" t="s">
        <v>1162</v>
      </c>
      <c r="D267" s="79" t="s">
        <v>709</v>
      </c>
      <c r="F267" s="145" t="str">
        <f t="shared" si="23"/>
        <v>む１５</v>
      </c>
      <c r="G267" s="272" t="str">
        <f t="shared" si="24"/>
        <v>並河康訓</v>
      </c>
      <c r="H267" s="79" t="s">
        <v>1153</v>
      </c>
      <c r="I267" s="283" t="s">
        <v>307</v>
      </c>
      <c r="J267" s="283">
        <v>1959</v>
      </c>
      <c r="K267" s="284">
        <f>IF(J267="","",(2022-J267))</f>
        <v>63</v>
      </c>
      <c r="L267" s="272" t="str">
        <f t="shared" si="26"/>
        <v>OK</v>
      </c>
      <c r="M267" s="103" t="s">
        <v>1163</v>
      </c>
    </row>
    <row r="268" spans="1:13" s="143" customFormat="1">
      <c r="A268" s="282" t="s">
        <v>733</v>
      </c>
      <c r="B268" s="102" t="s">
        <v>1164</v>
      </c>
      <c r="C268" s="102" t="s">
        <v>1165</v>
      </c>
      <c r="D268" s="79" t="s">
        <v>709</v>
      </c>
      <c r="F268" s="145" t="str">
        <f t="shared" si="23"/>
        <v>む１６</v>
      </c>
      <c r="G268" s="62" t="str">
        <f t="shared" si="24"/>
        <v>川上美弥子</v>
      </c>
      <c r="H268" s="79" t="s">
        <v>1153</v>
      </c>
      <c r="I268" s="285" t="s">
        <v>467</v>
      </c>
      <c r="J268" s="286">
        <v>1971</v>
      </c>
      <c r="K268" s="287">
        <f>IF(J268="","",(2022-J268))</f>
        <v>51</v>
      </c>
      <c r="L268" s="272" t="str">
        <f t="shared" si="26"/>
        <v>OK</v>
      </c>
      <c r="M268" s="76" t="s">
        <v>624</v>
      </c>
    </row>
    <row r="269" spans="1:13" s="143" customFormat="1">
      <c r="A269" s="282" t="s">
        <v>736</v>
      </c>
      <c r="B269" s="10" t="s">
        <v>1166</v>
      </c>
      <c r="C269" s="10" t="s">
        <v>1167</v>
      </c>
      <c r="D269" s="79" t="s">
        <v>709</v>
      </c>
      <c r="E269" s="62"/>
      <c r="F269" s="145" t="str">
        <f>A269</f>
        <v>む１７</v>
      </c>
      <c r="G269" s="10" t="str">
        <f t="shared" si="24"/>
        <v>的場弘明</v>
      </c>
      <c r="H269" s="79" t="s">
        <v>1153</v>
      </c>
      <c r="I269" s="79" t="s">
        <v>473</v>
      </c>
      <c r="J269" s="86">
        <v>1964</v>
      </c>
      <c r="K269" s="6">
        <f>IF(J269="","",(2022-J269))</f>
        <v>58</v>
      </c>
      <c r="L269" s="63" t="str">
        <f t="shared" si="26"/>
        <v>OK</v>
      </c>
      <c r="M269" s="103" t="s">
        <v>1168</v>
      </c>
    </row>
    <row r="270" spans="1:13" s="143" customFormat="1">
      <c r="A270" s="282" t="s">
        <v>737</v>
      </c>
      <c r="B270" s="10" t="s">
        <v>371</v>
      </c>
      <c r="C270" s="10" t="s">
        <v>1169</v>
      </c>
      <c r="D270" s="79" t="s">
        <v>709</v>
      </c>
      <c r="E270" s="62"/>
      <c r="F270" s="145" t="str">
        <f>A270</f>
        <v>む１８</v>
      </c>
      <c r="G270" s="10" t="str">
        <f t="shared" si="24"/>
        <v>土田典人</v>
      </c>
      <c r="H270" s="79" t="s">
        <v>1153</v>
      </c>
      <c r="I270" s="79" t="s">
        <v>473</v>
      </c>
      <c r="J270" s="86">
        <v>1963</v>
      </c>
      <c r="K270" s="6">
        <f>IF(J270="","",(2022-J270))</f>
        <v>59</v>
      </c>
      <c r="L270" s="63" t="str">
        <f t="shared" si="26"/>
        <v>OK</v>
      </c>
      <c r="M270" s="103" t="s">
        <v>1150</v>
      </c>
    </row>
    <row r="271" spans="1:13" s="143" customFormat="1">
      <c r="A271" s="282" t="s">
        <v>738</v>
      </c>
      <c r="B271" s="10" t="s">
        <v>1170</v>
      </c>
      <c r="C271" s="10" t="s">
        <v>1171</v>
      </c>
      <c r="D271" s="79" t="s">
        <v>709</v>
      </c>
      <c r="E271" s="62"/>
      <c r="F271" s="145" t="str">
        <f>A271</f>
        <v>む１９</v>
      </c>
      <c r="G271" s="10" t="str">
        <f t="shared" si="24"/>
        <v>荒深透</v>
      </c>
      <c r="H271" s="79" t="s">
        <v>1153</v>
      </c>
      <c r="I271" s="79" t="s">
        <v>473</v>
      </c>
      <c r="J271" s="86">
        <v>1976</v>
      </c>
      <c r="K271" s="6">
        <f>IF(J271="","",(2022-J271))</f>
        <v>46</v>
      </c>
      <c r="L271" s="63" t="str">
        <f t="shared" si="26"/>
        <v>OK</v>
      </c>
      <c r="M271" s="288" t="s">
        <v>624</v>
      </c>
    </row>
    <row r="272" spans="1:13" s="143" customFormat="1">
      <c r="A272" s="282" t="s">
        <v>739</v>
      </c>
      <c r="B272" s="289" t="s">
        <v>1172</v>
      </c>
      <c r="C272" s="289" t="s">
        <v>1173</v>
      </c>
      <c r="D272" s="79" t="s">
        <v>709</v>
      </c>
      <c r="E272" s="62"/>
      <c r="F272" s="145" t="str">
        <f t="shared" ref="F272:F277" si="27">A272</f>
        <v>む２０</v>
      </c>
      <c r="G272" s="10" t="str">
        <f t="shared" si="24"/>
        <v>本池清子</v>
      </c>
      <c r="H272" s="79" t="s">
        <v>1153</v>
      </c>
      <c r="I272" s="102" t="s">
        <v>467</v>
      </c>
      <c r="J272" s="86">
        <v>1967</v>
      </c>
      <c r="K272" s="6">
        <f>IF(J272="","",(2022-J272))</f>
        <v>55</v>
      </c>
      <c r="L272" s="63" t="str">
        <f t="shared" si="26"/>
        <v>OK</v>
      </c>
      <c r="M272" s="290" t="s">
        <v>646</v>
      </c>
    </row>
    <row r="273" spans="1:16" s="143" customFormat="1">
      <c r="A273" s="282" t="s">
        <v>740</v>
      </c>
      <c r="B273" s="291" t="s">
        <v>1174</v>
      </c>
      <c r="C273" s="291" t="s">
        <v>1175</v>
      </c>
      <c r="D273" s="79" t="s">
        <v>709</v>
      </c>
      <c r="E273" s="62"/>
      <c r="F273" s="145" t="str">
        <f t="shared" si="27"/>
        <v>む２１</v>
      </c>
      <c r="G273" s="10" t="str">
        <f t="shared" si="24"/>
        <v>西村文代</v>
      </c>
      <c r="H273" s="79" t="s">
        <v>1153</v>
      </c>
      <c r="I273" s="102" t="s">
        <v>467</v>
      </c>
      <c r="J273" s="86">
        <v>1964</v>
      </c>
      <c r="K273" s="6">
        <f>IF(J273="","",(2022-J273))</f>
        <v>58</v>
      </c>
      <c r="L273" s="63" t="str">
        <f t="shared" si="26"/>
        <v>OK</v>
      </c>
      <c r="M273" s="103" t="s">
        <v>634</v>
      </c>
    </row>
    <row r="274" spans="1:16" s="143" customFormat="1">
      <c r="A274" s="282" t="s">
        <v>741</v>
      </c>
      <c r="B274" s="292" t="s">
        <v>1288</v>
      </c>
      <c r="C274" s="292" t="s">
        <v>1176</v>
      </c>
      <c r="D274" s="79" t="s">
        <v>709</v>
      </c>
      <c r="E274" s="62"/>
      <c r="F274" s="145" t="str">
        <f t="shared" si="27"/>
        <v>む２２</v>
      </c>
      <c r="G274" s="10" t="str">
        <f t="shared" si="24"/>
        <v>中野美和</v>
      </c>
      <c r="H274" s="79" t="s">
        <v>1153</v>
      </c>
      <c r="I274" s="102" t="s">
        <v>467</v>
      </c>
      <c r="J274" s="86">
        <v>1964</v>
      </c>
      <c r="K274" s="6">
        <f>IF(J274="","",(2022-J274))</f>
        <v>58</v>
      </c>
      <c r="L274" s="63" t="str">
        <f t="shared" si="26"/>
        <v>OK</v>
      </c>
      <c r="M274" s="103" t="s">
        <v>1158</v>
      </c>
    </row>
    <row r="275" spans="1:16" s="143" customFormat="1">
      <c r="A275" s="282" t="s">
        <v>742</v>
      </c>
      <c r="B275" s="10" t="s">
        <v>871</v>
      </c>
      <c r="C275" s="10" t="s">
        <v>872</v>
      </c>
      <c r="D275" s="79" t="s">
        <v>709</v>
      </c>
      <c r="E275" s="62"/>
      <c r="F275" s="145" t="str">
        <f t="shared" si="27"/>
        <v>む２３</v>
      </c>
      <c r="G275" s="10" t="str">
        <f t="shared" si="24"/>
        <v>寺村浩一</v>
      </c>
      <c r="H275" s="79" t="s">
        <v>1153</v>
      </c>
      <c r="I275" s="79" t="s">
        <v>473</v>
      </c>
      <c r="J275" s="86">
        <v>1968</v>
      </c>
      <c r="K275" s="6">
        <f>IF(J275="","",(2022-J275))</f>
        <v>54</v>
      </c>
      <c r="L275" s="63" t="str">
        <f t="shared" si="26"/>
        <v>OK</v>
      </c>
      <c r="M275" s="103" t="s">
        <v>873</v>
      </c>
    </row>
    <row r="276" spans="1:16" s="143" customFormat="1">
      <c r="A276" s="282" t="s">
        <v>745</v>
      </c>
      <c r="B276" s="293" t="s">
        <v>875</v>
      </c>
      <c r="C276" s="293" t="s">
        <v>841</v>
      </c>
      <c r="D276" s="294" t="s">
        <v>709</v>
      </c>
      <c r="E276" s="295"/>
      <c r="F276" s="296" t="str">
        <f t="shared" si="27"/>
        <v>む２４</v>
      </c>
      <c r="G276" s="293" t="str">
        <f t="shared" si="24"/>
        <v>征矢洋平</v>
      </c>
      <c r="H276" s="294" t="s">
        <v>1153</v>
      </c>
      <c r="I276" s="294" t="s">
        <v>473</v>
      </c>
      <c r="J276" s="297">
        <v>1977</v>
      </c>
      <c r="K276" s="284">
        <f>IF(J276="","",(2022-J276))</f>
        <v>45</v>
      </c>
      <c r="L276" s="63" t="str">
        <f t="shared" si="26"/>
        <v>OK</v>
      </c>
      <c r="M276" s="103" t="s">
        <v>1003</v>
      </c>
      <c r="N276" s="110"/>
      <c r="O276" s="110"/>
      <c r="P276" s="110"/>
    </row>
    <row r="277" spans="1:16" s="143" customFormat="1">
      <c r="A277" s="282" t="s">
        <v>1289</v>
      </c>
      <c r="B277" s="298" t="s">
        <v>1290</v>
      </c>
      <c r="C277" s="298" t="s">
        <v>1291</v>
      </c>
      <c r="D277" s="299" t="s">
        <v>709</v>
      </c>
      <c r="E277" s="300"/>
      <c r="F277" s="301" t="str">
        <f t="shared" si="27"/>
        <v>む２５</v>
      </c>
      <c r="G277" s="298" t="str">
        <f t="shared" si="24"/>
        <v>大塚陽</v>
      </c>
      <c r="H277" s="299" t="s">
        <v>1153</v>
      </c>
      <c r="I277" s="299" t="s">
        <v>473</v>
      </c>
      <c r="J277" s="302">
        <v>1985</v>
      </c>
      <c r="K277" s="287">
        <f>IF(J277="","",(2022-J277))</f>
        <v>37</v>
      </c>
      <c r="L277" s="63" t="str">
        <f t="shared" si="26"/>
        <v>OK</v>
      </c>
      <c r="M277" s="103" t="s">
        <v>338</v>
      </c>
      <c r="N277" s="110"/>
      <c r="O277" s="110"/>
      <c r="P277" s="110"/>
    </row>
    <row r="278" spans="1:16" s="143" customFormat="1">
      <c r="A278" s="280"/>
      <c r="B278" s="194"/>
      <c r="C278" s="194"/>
      <c r="D278" s="155"/>
      <c r="E278" s="113"/>
      <c r="F278" s="77"/>
      <c r="G278" s="194"/>
      <c r="H278" s="79"/>
      <c r="I278" s="155"/>
      <c r="J278" s="195"/>
      <c r="K278" s="157"/>
      <c r="L278" s="111"/>
      <c r="M278" s="303"/>
    </row>
    <row r="279" spans="1:16" s="143" customFormat="1">
      <c r="A279" s="280"/>
      <c r="B279" s="194"/>
      <c r="C279" s="194"/>
      <c r="D279" s="155"/>
      <c r="E279" s="113"/>
      <c r="F279" s="77"/>
      <c r="G279" s="194"/>
      <c r="H279" s="79"/>
      <c r="I279" s="155"/>
      <c r="J279" s="195"/>
      <c r="K279" s="157"/>
      <c r="L279" s="111"/>
      <c r="M279" s="303"/>
    </row>
    <row r="280" spans="1:16" s="143" customFormat="1">
      <c r="A280" s="280"/>
      <c r="B280" s="194"/>
      <c r="C280" s="194"/>
      <c r="D280" s="155"/>
      <c r="E280" s="113"/>
      <c r="F280" s="77"/>
      <c r="G280" s="194"/>
      <c r="H280" s="79"/>
      <c r="I280" s="155"/>
      <c r="J280" s="195"/>
      <c r="K280" s="157"/>
      <c r="L280" s="111"/>
      <c r="M280" s="303"/>
    </row>
    <row r="281" spans="1:16" s="143" customFormat="1">
      <c r="A281" s="280"/>
      <c r="B281" s="145"/>
      <c r="C281" s="194"/>
      <c r="D281" s="155"/>
      <c r="E281" s="113"/>
      <c r="F281" s="77"/>
      <c r="G281" s="194"/>
      <c r="H281" s="79"/>
      <c r="I281" s="155"/>
      <c r="J281" s="195"/>
      <c r="K281" s="157"/>
      <c r="L281" s="111"/>
      <c r="M281" s="303"/>
    </row>
    <row r="282" spans="1:16" s="143" customFormat="1">
      <c r="A282" s="280"/>
      <c r="B282" s="194"/>
      <c r="C282" s="194"/>
      <c r="D282" s="155"/>
      <c r="E282" s="113"/>
      <c r="F282" s="77"/>
      <c r="G282" s="194"/>
      <c r="H282" s="79"/>
      <c r="I282" s="155"/>
      <c r="J282" s="195"/>
      <c r="K282" s="157"/>
      <c r="L282" s="111"/>
      <c r="M282" s="303"/>
    </row>
    <row r="283" spans="1:16" s="143" customFormat="1">
      <c r="A283" s="280"/>
      <c r="B283" s="194"/>
      <c r="C283" s="194"/>
      <c r="D283" s="155"/>
      <c r="E283" s="113"/>
      <c r="F283" s="77"/>
      <c r="G283" s="194"/>
      <c r="H283" s="79"/>
      <c r="I283" s="155"/>
      <c r="J283" s="195"/>
      <c r="K283" s="157"/>
      <c r="L283" s="111"/>
      <c r="M283" s="303"/>
    </row>
    <row r="284" spans="1:16" s="143" customFormat="1">
      <c r="A284" s="280"/>
      <c r="B284" s="10"/>
      <c r="C284" s="10"/>
      <c r="D284" s="79"/>
      <c r="E284" s="62"/>
      <c r="F284" s="145"/>
      <c r="G284" s="62"/>
      <c r="H284" s="79"/>
      <c r="I284" s="79"/>
      <c r="J284" s="86"/>
      <c r="K284" s="6" t="str">
        <f>IF(J284="","",(2019-J284))</f>
        <v/>
      </c>
      <c r="L284" s="272" t="str">
        <f t="shared" ref="L284:L300" si="28">IF(G284="","",IF(COUNTIF($G$22:$G$522,G284)&gt;1,"2重登録","OK"))</f>
        <v/>
      </c>
      <c r="M284" s="79"/>
      <c r="N284" s="145"/>
      <c r="O284" s="145"/>
    </row>
    <row r="285" spans="1:16" s="143" customFormat="1">
      <c r="A285" s="280"/>
      <c r="B285" s="62"/>
      <c r="C285" s="62"/>
      <c r="D285" s="684" t="s">
        <v>1177</v>
      </c>
      <c r="E285" s="684"/>
      <c r="F285" s="684"/>
      <c r="G285" s="684"/>
      <c r="H285" s="62"/>
      <c r="I285" s="271"/>
      <c r="J285" s="9"/>
      <c r="K285" s="6" t="str">
        <f>IF(J285="","",(2019-J285))</f>
        <v/>
      </c>
      <c r="L285" s="272" t="str">
        <f t="shared" si="28"/>
        <v/>
      </c>
      <c r="M285" s="60"/>
      <c r="N285" s="145"/>
      <c r="O285" s="145"/>
    </row>
    <row r="286" spans="1:16">
      <c r="B286" s="684" t="s">
        <v>1178</v>
      </c>
      <c r="C286" s="684"/>
      <c r="D286" s="684"/>
      <c r="E286" s="684"/>
      <c r="F286" s="684"/>
      <c r="G286" s="684"/>
      <c r="H286" s="145" t="s">
        <v>300</v>
      </c>
      <c r="I286" s="673" t="s">
        <v>301</v>
      </c>
      <c r="J286" s="673"/>
      <c r="K286" s="673"/>
      <c r="L286" s="272" t="str">
        <f t="shared" si="28"/>
        <v/>
      </c>
      <c r="M286" s="143"/>
      <c r="N286" s="143"/>
      <c r="O286" s="143"/>
    </row>
    <row r="287" spans="1:16">
      <c r="B287" s="684"/>
      <c r="C287" s="684"/>
      <c r="D287" s="684"/>
      <c r="E287" s="684"/>
      <c r="F287" s="684"/>
      <c r="G287" s="684"/>
      <c r="H287" s="7">
        <f>COUNTIF(M290:N302,"東近江市")</f>
        <v>4</v>
      </c>
      <c r="I287" s="674" t="e">
        <f>(H287/RIGHT(#REF!,2))</f>
        <v>#REF!</v>
      </c>
      <c r="J287" s="674"/>
      <c r="K287" s="674"/>
      <c r="L287" s="272" t="str">
        <f t="shared" si="28"/>
        <v/>
      </c>
      <c r="M287" s="143"/>
      <c r="N287" s="143"/>
      <c r="O287" s="143"/>
    </row>
    <row r="288" spans="1:16" s="143" customFormat="1">
      <c r="A288" s="115"/>
      <c r="B288" s="62" t="s">
        <v>755</v>
      </c>
      <c r="C288" s="62"/>
      <c r="D288" s="268"/>
      <c r="E288" s="145"/>
      <c r="F288" s="63"/>
      <c r="G288" s="145"/>
      <c r="H288" s="145"/>
      <c r="I288" s="145"/>
      <c r="J288" s="64"/>
      <c r="K288" s="6"/>
      <c r="L288" s="272" t="str">
        <f t="shared" si="28"/>
        <v/>
      </c>
      <c r="M288" s="145"/>
    </row>
    <row r="289" spans="1:15" s="143" customFormat="1">
      <c r="A289" s="115"/>
      <c r="B289" s="685" t="s">
        <v>756</v>
      </c>
      <c r="C289" s="668"/>
      <c r="D289" s="145"/>
      <c r="E289" s="145"/>
      <c r="F289" s="63"/>
      <c r="G289" s="145" t="str">
        <f t="shared" ref="G289:G300" si="29">B289&amp;C289</f>
        <v>湖東プラチナ</v>
      </c>
      <c r="H289" s="145"/>
      <c r="I289" s="145"/>
      <c r="J289" s="64"/>
      <c r="K289" s="6" t="s">
        <v>757</v>
      </c>
      <c r="L289" s="272" t="str">
        <f t="shared" si="28"/>
        <v>OK</v>
      </c>
      <c r="M289" s="145"/>
    </row>
    <row r="290" spans="1:15" s="143" customFormat="1">
      <c r="A290" s="304" t="s">
        <v>1292</v>
      </c>
      <c r="B290" s="196" t="s">
        <v>1179</v>
      </c>
      <c r="C290" s="197" t="s">
        <v>1180</v>
      </c>
      <c r="D290" s="145" t="s">
        <v>755</v>
      </c>
      <c r="E290" s="145"/>
      <c r="F290" s="63" t="str">
        <f>A290</f>
        <v>ぷ01</v>
      </c>
      <c r="G290" s="145" t="str">
        <f t="shared" si="29"/>
        <v>青井亘</v>
      </c>
      <c r="H290" s="271" t="s">
        <v>755</v>
      </c>
      <c r="I290" s="271" t="s">
        <v>307</v>
      </c>
      <c r="J290" s="9">
        <v>1954</v>
      </c>
      <c r="K290" s="6">
        <f>IF(J290="","",(2022-J290))</f>
        <v>68</v>
      </c>
      <c r="L290" s="272" t="str">
        <f t="shared" si="28"/>
        <v>OK</v>
      </c>
      <c r="M290" s="78" t="s">
        <v>1293</v>
      </c>
      <c r="N290" s="115"/>
      <c r="O290" s="115"/>
    </row>
    <row r="291" spans="1:15" s="143" customFormat="1">
      <c r="A291" s="304" t="s">
        <v>1294</v>
      </c>
      <c r="B291" s="145" t="s">
        <v>606</v>
      </c>
      <c r="C291" s="145" t="s">
        <v>758</v>
      </c>
      <c r="D291" s="145" t="s">
        <v>755</v>
      </c>
      <c r="E291" s="145"/>
      <c r="F291" s="63" t="str">
        <f t="shared" ref="F291:F300" si="30">A291</f>
        <v>ぷ02</v>
      </c>
      <c r="G291" s="145" t="str">
        <f t="shared" si="29"/>
        <v>高田洋治</v>
      </c>
      <c r="H291" s="145" t="s">
        <v>755</v>
      </c>
      <c r="I291" s="271" t="s">
        <v>307</v>
      </c>
      <c r="J291" s="64">
        <v>1942</v>
      </c>
      <c r="K291" s="6">
        <f>IF(J291="","",(2022-J291))</f>
        <v>80</v>
      </c>
      <c r="L291" s="272" t="str">
        <f t="shared" si="28"/>
        <v>OK</v>
      </c>
      <c r="M291" s="78" t="s">
        <v>1293</v>
      </c>
      <c r="N291" s="115"/>
      <c r="O291" s="115"/>
    </row>
    <row r="292" spans="1:15" s="143" customFormat="1">
      <c r="A292" s="304" t="s">
        <v>1295</v>
      </c>
      <c r="B292" s="196" t="s">
        <v>759</v>
      </c>
      <c r="C292" s="197" t="s">
        <v>1296</v>
      </c>
      <c r="D292" s="145" t="s">
        <v>755</v>
      </c>
      <c r="E292" s="145"/>
      <c r="F292" s="63" t="str">
        <f t="shared" si="30"/>
        <v>ぷ03</v>
      </c>
      <c r="G292" s="145" t="str">
        <f t="shared" si="29"/>
        <v>羽田照夫</v>
      </c>
      <c r="H292" s="145" t="s">
        <v>755</v>
      </c>
      <c r="I292" s="271" t="s">
        <v>307</v>
      </c>
      <c r="J292" s="9">
        <v>1943</v>
      </c>
      <c r="K292" s="6">
        <f>IF(J292="","",(2022-J292))</f>
        <v>79</v>
      </c>
      <c r="L292" s="272" t="str">
        <f t="shared" si="28"/>
        <v>OK</v>
      </c>
      <c r="M292" s="78" t="s">
        <v>1181</v>
      </c>
      <c r="N292" s="115"/>
      <c r="O292" s="115"/>
    </row>
    <row r="293" spans="1:15" s="143" customFormat="1">
      <c r="A293" s="304" t="s">
        <v>1297</v>
      </c>
      <c r="B293" s="79" t="s">
        <v>690</v>
      </c>
      <c r="C293" s="79" t="s">
        <v>760</v>
      </c>
      <c r="D293" s="145" t="s">
        <v>755</v>
      </c>
      <c r="E293" s="145"/>
      <c r="F293" s="63" t="str">
        <f t="shared" si="30"/>
        <v>ぷ04</v>
      </c>
      <c r="G293" s="145" t="str">
        <f t="shared" si="29"/>
        <v>藤本昌彦</v>
      </c>
      <c r="H293" s="145" t="s">
        <v>755</v>
      </c>
      <c r="I293" s="271" t="s">
        <v>307</v>
      </c>
      <c r="J293" s="9">
        <v>1939</v>
      </c>
      <c r="K293" s="6">
        <f>IF(J293="","",(2022-J293))</f>
        <v>83</v>
      </c>
      <c r="L293" s="272" t="str">
        <f t="shared" si="28"/>
        <v>OK</v>
      </c>
      <c r="M293" s="78" t="s">
        <v>1293</v>
      </c>
      <c r="N293" s="115"/>
      <c r="O293" s="115"/>
    </row>
    <row r="294" spans="1:15" s="143" customFormat="1">
      <c r="A294" s="304" t="s">
        <v>1298</v>
      </c>
      <c r="B294" s="196" t="s">
        <v>761</v>
      </c>
      <c r="C294" s="197" t="s">
        <v>762</v>
      </c>
      <c r="D294" s="145" t="s">
        <v>755</v>
      </c>
      <c r="E294" s="145"/>
      <c r="F294" s="63" t="str">
        <f t="shared" si="30"/>
        <v>ぷ05</v>
      </c>
      <c r="G294" s="145" t="str">
        <f t="shared" si="29"/>
        <v>安田和彦</v>
      </c>
      <c r="H294" s="145" t="s">
        <v>755</v>
      </c>
      <c r="I294" s="271" t="s">
        <v>307</v>
      </c>
      <c r="J294" s="9">
        <v>1945</v>
      </c>
      <c r="K294" s="6">
        <f>IF(J294="","",(2022-J294))</f>
        <v>77</v>
      </c>
      <c r="L294" s="272" t="str">
        <f t="shared" si="28"/>
        <v>OK</v>
      </c>
      <c r="M294" s="78" t="s">
        <v>1293</v>
      </c>
      <c r="N294" s="115"/>
      <c r="O294" s="115"/>
    </row>
    <row r="295" spans="1:15" s="143" customFormat="1">
      <c r="A295" s="304" t="s">
        <v>1299</v>
      </c>
      <c r="B295" s="196" t="s">
        <v>763</v>
      </c>
      <c r="C295" s="197" t="s">
        <v>1182</v>
      </c>
      <c r="D295" s="145" t="s">
        <v>755</v>
      </c>
      <c r="E295" s="145"/>
      <c r="F295" s="63" t="str">
        <f t="shared" si="30"/>
        <v>ぷ06</v>
      </c>
      <c r="G295" s="145" t="str">
        <f t="shared" si="29"/>
        <v>吉田知司</v>
      </c>
      <c r="H295" s="145" t="s">
        <v>755</v>
      </c>
      <c r="I295" s="271" t="s">
        <v>307</v>
      </c>
      <c r="J295" s="9">
        <v>1948</v>
      </c>
      <c r="K295" s="6">
        <f>IF(J295="","",(2022-J295))</f>
        <v>74</v>
      </c>
      <c r="L295" s="272" t="str">
        <f t="shared" si="28"/>
        <v>OK</v>
      </c>
      <c r="M295" s="60" t="s">
        <v>624</v>
      </c>
    </row>
    <row r="296" spans="1:15" s="143" customFormat="1">
      <c r="A296" s="304" t="s">
        <v>1300</v>
      </c>
      <c r="B296" s="145" t="s">
        <v>474</v>
      </c>
      <c r="C296" s="145" t="s">
        <v>475</v>
      </c>
      <c r="D296" s="145" t="s">
        <v>755</v>
      </c>
      <c r="E296" s="145"/>
      <c r="F296" s="63" t="str">
        <f t="shared" si="30"/>
        <v>ぷ07</v>
      </c>
      <c r="G296" s="145" t="str">
        <f t="shared" si="29"/>
        <v>鈴木英夫</v>
      </c>
      <c r="H296" s="145" t="s">
        <v>755</v>
      </c>
      <c r="I296" s="271" t="s">
        <v>307</v>
      </c>
      <c r="J296" s="64">
        <v>1955</v>
      </c>
      <c r="K296" s="6">
        <f>IF(J296="","",(2022-J296))</f>
        <v>67</v>
      </c>
      <c r="L296" s="272" t="str">
        <f t="shared" si="28"/>
        <v>OK</v>
      </c>
      <c r="M296" s="60" t="s">
        <v>624</v>
      </c>
    </row>
    <row r="297" spans="1:15" s="143" customFormat="1">
      <c r="A297" s="304" t="s">
        <v>1301</v>
      </c>
      <c r="B297" s="196" t="s">
        <v>764</v>
      </c>
      <c r="C297" s="197" t="s">
        <v>765</v>
      </c>
      <c r="D297" s="145" t="s">
        <v>755</v>
      </c>
      <c r="E297" s="145"/>
      <c r="F297" s="63" t="str">
        <f t="shared" si="30"/>
        <v>ぷ08</v>
      </c>
      <c r="G297" s="145" t="str">
        <f t="shared" si="29"/>
        <v>谷口一男</v>
      </c>
      <c r="H297" s="145" t="s">
        <v>755</v>
      </c>
      <c r="I297" s="271" t="s">
        <v>307</v>
      </c>
      <c r="J297" s="9">
        <v>1947</v>
      </c>
      <c r="K297" s="6">
        <f>IF(J297="","",(2022-J297))</f>
        <v>75</v>
      </c>
      <c r="L297" s="272" t="str">
        <f t="shared" si="28"/>
        <v>OK</v>
      </c>
      <c r="M297" s="60" t="s">
        <v>624</v>
      </c>
    </row>
    <row r="298" spans="1:15" s="143" customFormat="1">
      <c r="A298" s="304" t="s">
        <v>1302</v>
      </c>
      <c r="B298" s="79" t="s">
        <v>1303</v>
      </c>
      <c r="C298" s="79" t="s">
        <v>889</v>
      </c>
      <c r="D298" s="145" t="s">
        <v>755</v>
      </c>
      <c r="E298" s="145"/>
      <c r="F298" s="63" t="str">
        <f t="shared" si="30"/>
        <v>ぷ09</v>
      </c>
      <c r="G298" s="145" t="str">
        <f t="shared" si="29"/>
        <v>油利亨</v>
      </c>
      <c r="H298" s="145" t="s">
        <v>755</v>
      </c>
      <c r="I298" s="271" t="s">
        <v>307</v>
      </c>
      <c r="J298" s="9">
        <v>1955</v>
      </c>
      <c r="K298" s="6">
        <f>IF(J298="","",(2022-J298))</f>
        <v>67</v>
      </c>
      <c r="L298" s="272" t="str">
        <f t="shared" si="28"/>
        <v>OK</v>
      </c>
      <c r="M298" s="60" t="s">
        <v>624</v>
      </c>
    </row>
    <row r="299" spans="1:15" s="143" customFormat="1">
      <c r="A299" s="304" t="s">
        <v>1304</v>
      </c>
      <c r="B299" s="196" t="s">
        <v>766</v>
      </c>
      <c r="C299" s="197" t="s">
        <v>767</v>
      </c>
      <c r="D299" s="145" t="s">
        <v>755</v>
      </c>
      <c r="E299" s="145"/>
      <c r="F299" s="63" t="str">
        <f t="shared" si="30"/>
        <v>ぷ10</v>
      </c>
      <c r="G299" s="145" t="str">
        <f t="shared" si="29"/>
        <v>小柳寛明</v>
      </c>
      <c r="H299" s="145" t="s">
        <v>755</v>
      </c>
      <c r="I299" s="271" t="s">
        <v>307</v>
      </c>
      <c r="J299" s="9">
        <v>1953</v>
      </c>
      <c r="K299" s="6">
        <f>IF(J299="","",(2022-J299))</f>
        <v>69</v>
      </c>
      <c r="L299" s="272" t="str">
        <f t="shared" si="28"/>
        <v>OK</v>
      </c>
      <c r="M299" s="78" t="s">
        <v>308</v>
      </c>
    </row>
    <row r="300" spans="1:15" s="143" customFormat="1">
      <c r="A300" s="304" t="s">
        <v>1305</v>
      </c>
      <c r="B300" s="196" t="s">
        <v>771</v>
      </c>
      <c r="C300" s="197" t="s">
        <v>1306</v>
      </c>
      <c r="D300" s="145" t="s">
        <v>755</v>
      </c>
      <c r="E300" s="145"/>
      <c r="F300" s="63" t="str">
        <f t="shared" si="30"/>
        <v>ぷ11</v>
      </c>
      <c r="G300" s="145" t="str">
        <f t="shared" si="29"/>
        <v>堀川敬二</v>
      </c>
      <c r="H300" s="145" t="s">
        <v>755</v>
      </c>
      <c r="I300" s="271" t="s">
        <v>307</v>
      </c>
      <c r="J300" s="9">
        <v>1952</v>
      </c>
      <c r="K300" s="6">
        <f>IF(J300="","",(2022-J300))</f>
        <v>70</v>
      </c>
      <c r="L300" s="272" t="str">
        <f t="shared" si="28"/>
        <v>OK</v>
      </c>
      <c r="M300" s="78" t="s">
        <v>1293</v>
      </c>
    </row>
    <row r="301" spans="1:15" s="143" customFormat="1" ht="22.5" customHeight="1">
      <c r="A301" s="305"/>
      <c r="B301" s="79"/>
      <c r="C301" s="145"/>
      <c r="D301" s="145"/>
      <c r="E301" s="63"/>
      <c r="F301" s="145"/>
      <c r="G301" s="271"/>
      <c r="H301" s="271"/>
      <c r="I301" s="9"/>
      <c r="J301" s="6"/>
      <c r="K301" s="272"/>
      <c r="L301" s="78"/>
    </row>
    <row r="302" spans="1:15" s="143" customFormat="1">
      <c r="A302" s="116"/>
      <c r="B302" s="62"/>
      <c r="C302" s="145"/>
      <c r="D302" s="145"/>
      <c r="E302" s="63"/>
      <c r="F302" s="145"/>
      <c r="G302" s="271"/>
      <c r="H302" s="271"/>
      <c r="I302" s="9"/>
      <c r="J302" s="6"/>
      <c r="K302" s="272"/>
      <c r="L302" s="60"/>
    </row>
    <row r="303" spans="1:15" s="143" customFormat="1">
      <c r="A303" s="158"/>
      <c r="B303" s="77"/>
      <c r="C303" s="77"/>
      <c r="D303" s="77"/>
      <c r="E303" s="77"/>
      <c r="F303" s="77"/>
      <c r="G303" s="145"/>
      <c r="H303" s="77"/>
      <c r="I303" s="77"/>
      <c r="J303" s="109"/>
      <c r="K303" s="64"/>
      <c r="L303" s="272" t="str">
        <f>IF(G303="","",IF(COUNTIF($G$22:$G$522,G303)&gt;1,"2重登録","OK"))</f>
        <v/>
      </c>
      <c r="M303" s="77"/>
    </row>
    <row r="304" spans="1:15" s="143" customFormat="1">
      <c r="A304" s="158"/>
      <c r="B304" s="114"/>
      <c r="C304" s="114"/>
      <c r="D304" s="77"/>
      <c r="E304" s="77"/>
      <c r="F304" s="77"/>
      <c r="G304" s="145"/>
      <c r="H304" s="77"/>
      <c r="I304" s="80"/>
      <c r="J304" s="109"/>
      <c r="K304" s="64"/>
      <c r="L304" s="63"/>
      <c r="M304" s="77"/>
    </row>
    <row r="305" spans="1:15" s="143" customFormat="1">
      <c r="A305" s="158"/>
      <c r="B305" s="114"/>
      <c r="C305" s="114"/>
      <c r="D305" s="77"/>
      <c r="E305" s="77"/>
      <c r="F305" s="77"/>
      <c r="G305" s="145"/>
      <c r="H305" s="77"/>
      <c r="I305" s="80"/>
      <c r="J305" s="109"/>
      <c r="K305" s="64"/>
      <c r="L305" s="63"/>
      <c r="M305" s="77"/>
    </row>
    <row r="306" spans="1:15" s="143" customFormat="1">
      <c r="A306" s="78"/>
      <c r="B306" s="671" t="s">
        <v>1183</v>
      </c>
      <c r="C306" s="671"/>
      <c r="D306" s="671"/>
      <c r="E306" s="672" t="s">
        <v>1184</v>
      </c>
      <c r="F306" s="672"/>
      <c r="G306" s="672"/>
      <c r="H306" s="672"/>
      <c r="I306" s="78" t="s">
        <v>300</v>
      </c>
      <c r="J306" s="115"/>
      <c r="K306" s="115"/>
      <c r="L306" s="78" t="s">
        <v>301</v>
      </c>
      <c r="M306" s="78"/>
      <c r="N306" s="60"/>
    </row>
    <row r="307" spans="1:15" s="143" customFormat="1">
      <c r="A307" s="78"/>
      <c r="B307" s="671"/>
      <c r="C307" s="671"/>
      <c r="D307" s="671"/>
      <c r="E307" s="672"/>
      <c r="F307" s="672"/>
      <c r="G307" s="672"/>
      <c r="H307" s="672"/>
      <c r="I307" s="671">
        <f>COUNTIF($M$311:$M$318,"東近江市")</f>
        <v>0</v>
      </c>
      <c r="J307" s="671">
        <f>COUNTIF($M$293:$M$305,"東近江市")</f>
        <v>4</v>
      </c>
      <c r="K307" s="115"/>
      <c r="L307" s="667">
        <v>0</v>
      </c>
      <c r="M307" s="667" t="e">
        <f>(L307/RIGHT(#REF!,2))</f>
        <v>#REF!</v>
      </c>
      <c r="N307" s="60"/>
    </row>
    <row r="308" spans="1:15">
      <c r="A308" s="145"/>
      <c r="B308" s="62" t="s">
        <v>1185</v>
      </c>
      <c r="C308" s="62"/>
      <c r="D308" s="268"/>
      <c r="F308" s="63">
        <f t="shared" ref="F308:F317" si="31">A308</f>
        <v>0</v>
      </c>
      <c r="K308" s="6" t="str">
        <f>IF(J308="","",(2012-J308))</f>
        <v/>
      </c>
      <c r="L308" s="63" t="e">
        <f>#N/A</f>
        <v>#N/A</v>
      </c>
    </row>
    <row r="309" spans="1:15">
      <c r="A309" s="145"/>
      <c r="B309" s="668" t="s">
        <v>1186</v>
      </c>
      <c r="C309" s="668"/>
      <c r="F309" s="63">
        <f t="shared" si="31"/>
        <v>0</v>
      </c>
      <c r="K309" s="6" t="str">
        <f>IF(J309="","",(2012-J309))</f>
        <v/>
      </c>
      <c r="L309" s="63"/>
    </row>
    <row r="310" spans="1:15">
      <c r="A310" s="275" t="s">
        <v>1307</v>
      </c>
      <c r="B310" s="62" t="s">
        <v>1187</v>
      </c>
      <c r="C310" s="62" t="s">
        <v>1188</v>
      </c>
      <c r="D310" s="145" t="s">
        <v>1185</v>
      </c>
      <c r="F310" s="63" t="str">
        <f t="shared" si="31"/>
        <v>せ01</v>
      </c>
      <c r="G310" s="145" t="str">
        <f t="shared" ref="G310:G317" si="32">B310&amp;C310</f>
        <v>国村昌生</v>
      </c>
      <c r="H310" s="271" t="str">
        <f>$B$309</f>
        <v>積水樹脂テニスクラブ</v>
      </c>
      <c r="I310" s="271" t="s">
        <v>307</v>
      </c>
      <c r="J310" s="9">
        <v>1983</v>
      </c>
      <c r="K310" s="6">
        <f>IF(J310="","",(2022-J310))</f>
        <v>39</v>
      </c>
      <c r="L310" s="63" t="str">
        <f t="shared" ref="L310:L372" si="33">IF(G310="","",IF(COUNTIF($G$3:$G$633,G310)&gt;1,"2重登録","OK"))</f>
        <v>OK</v>
      </c>
      <c r="M310" s="78" t="s">
        <v>396</v>
      </c>
    </row>
    <row r="311" spans="1:15">
      <c r="A311" s="275" t="s">
        <v>1308</v>
      </c>
      <c r="B311" s="145" t="s">
        <v>1189</v>
      </c>
      <c r="C311" s="145" t="s">
        <v>1190</v>
      </c>
      <c r="D311" s="145" t="s">
        <v>1185</v>
      </c>
      <c r="F311" s="145" t="str">
        <f t="shared" si="31"/>
        <v>せ02</v>
      </c>
      <c r="G311" s="145" t="str">
        <f t="shared" si="32"/>
        <v>宮崎大悟</v>
      </c>
      <c r="H311" s="271" t="str">
        <f t="shared" ref="H311:H317" si="34">$B$309</f>
        <v>積水樹脂テニスクラブ</v>
      </c>
      <c r="I311" s="271" t="s">
        <v>307</v>
      </c>
      <c r="J311" s="64">
        <v>1989</v>
      </c>
      <c r="K311" s="6">
        <f>IF(J311="","",(2022-J311))</f>
        <v>33</v>
      </c>
      <c r="L311" s="63" t="str">
        <f t="shared" si="33"/>
        <v>OK</v>
      </c>
      <c r="M311" s="78" t="s">
        <v>1309</v>
      </c>
    </row>
    <row r="312" spans="1:15">
      <c r="A312" s="275" t="s">
        <v>1310</v>
      </c>
      <c r="B312" s="62" t="s">
        <v>769</v>
      </c>
      <c r="C312" s="62" t="s">
        <v>813</v>
      </c>
      <c r="D312" s="145" t="s">
        <v>1185</v>
      </c>
      <c r="F312" s="63" t="str">
        <f t="shared" si="31"/>
        <v>せ03</v>
      </c>
      <c r="G312" s="145" t="str">
        <f t="shared" si="32"/>
        <v>平野和也</v>
      </c>
      <c r="H312" s="271" t="str">
        <f t="shared" si="34"/>
        <v>積水樹脂テニスクラブ</v>
      </c>
      <c r="I312" s="271" t="s">
        <v>307</v>
      </c>
      <c r="J312" s="9">
        <v>1989</v>
      </c>
      <c r="K312" s="6">
        <f>IF(J312="","",(2022-J312))</f>
        <v>33</v>
      </c>
      <c r="L312" s="63" t="str">
        <f t="shared" si="33"/>
        <v>OK</v>
      </c>
      <c r="M312" s="78" t="s">
        <v>393</v>
      </c>
    </row>
    <row r="313" spans="1:15">
      <c r="A313" s="275" t="s">
        <v>1311</v>
      </c>
      <c r="B313" s="79" t="s">
        <v>1191</v>
      </c>
      <c r="C313" s="79" t="s">
        <v>1192</v>
      </c>
      <c r="D313" s="145" t="s">
        <v>1185</v>
      </c>
      <c r="F313" s="63" t="str">
        <f t="shared" si="31"/>
        <v>せ04</v>
      </c>
      <c r="G313" s="145" t="str">
        <f t="shared" si="32"/>
        <v>上原悠</v>
      </c>
      <c r="H313" s="271" t="str">
        <f t="shared" si="34"/>
        <v>積水樹脂テニスクラブ</v>
      </c>
      <c r="I313" s="271" t="s">
        <v>307</v>
      </c>
      <c r="J313" s="9">
        <v>1983</v>
      </c>
      <c r="K313" s="6">
        <f>IF(J313="","",(2022-J313))</f>
        <v>39</v>
      </c>
      <c r="L313" s="63" t="str">
        <f t="shared" si="33"/>
        <v>OK</v>
      </c>
      <c r="M313" s="78" t="s">
        <v>768</v>
      </c>
    </row>
    <row r="314" spans="1:15">
      <c r="A314" s="275" t="s">
        <v>1312</v>
      </c>
      <c r="B314" s="79" t="s">
        <v>775</v>
      </c>
      <c r="C314" s="79" t="s">
        <v>1193</v>
      </c>
      <c r="D314" s="145" t="s">
        <v>1185</v>
      </c>
      <c r="F314" s="63" t="str">
        <f t="shared" si="31"/>
        <v>せ05</v>
      </c>
      <c r="G314" s="145" t="str">
        <f t="shared" si="32"/>
        <v>永友康貴</v>
      </c>
      <c r="H314" s="271" t="str">
        <f t="shared" si="34"/>
        <v>積水樹脂テニスクラブ</v>
      </c>
      <c r="I314" s="271" t="s">
        <v>473</v>
      </c>
      <c r="J314" s="9">
        <v>1991</v>
      </c>
      <c r="K314" s="6">
        <f>IF(J314="","",(2022-J314))</f>
        <v>31</v>
      </c>
      <c r="L314" s="63" t="str">
        <f t="shared" si="33"/>
        <v>OK</v>
      </c>
      <c r="M314" s="78" t="s">
        <v>526</v>
      </c>
    </row>
    <row r="315" spans="1:15">
      <c r="A315" s="275" t="s">
        <v>1313</v>
      </c>
      <c r="B315" s="79" t="s">
        <v>1194</v>
      </c>
      <c r="C315" s="79" t="s">
        <v>1195</v>
      </c>
      <c r="D315" s="145" t="s">
        <v>1185</v>
      </c>
      <c r="F315" s="63" t="str">
        <f t="shared" si="31"/>
        <v>せ06</v>
      </c>
      <c r="G315" s="145" t="str">
        <f t="shared" si="32"/>
        <v>白井秀幸</v>
      </c>
      <c r="H315" s="271" t="str">
        <f t="shared" si="34"/>
        <v>積水樹脂テニスクラブ</v>
      </c>
      <c r="I315" s="271" t="s">
        <v>473</v>
      </c>
      <c r="J315" s="9">
        <v>1988</v>
      </c>
      <c r="K315" s="6">
        <f>IF(J315="","",(2022-J315))</f>
        <v>34</v>
      </c>
      <c r="L315" s="63" t="str">
        <f t="shared" si="33"/>
        <v>OK</v>
      </c>
      <c r="M315" s="78" t="s">
        <v>526</v>
      </c>
    </row>
    <row r="316" spans="1:15">
      <c r="A316" s="275" t="s">
        <v>1314</v>
      </c>
      <c r="B316" s="79" t="s">
        <v>1196</v>
      </c>
      <c r="C316" s="79" t="s">
        <v>1197</v>
      </c>
      <c r="D316" s="145" t="s">
        <v>1185</v>
      </c>
      <c r="F316" s="63" t="str">
        <f t="shared" si="31"/>
        <v>せ07</v>
      </c>
      <c r="G316" s="145" t="str">
        <f t="shared" si="32"/>
        <v>中川雄介</v>
      </c>
      <c r="H316" s="271" t="str">
        <f t="shared" si="34"/>
        <v>積水樹脂テニスクラブ</v>
      </c>
      <c r="I316" s="271" t="s">
        <v>473</v>
      </c>
      <c r="J316" s="9">
        <v>1984</v>
      </c>
      <c r="K316" s="6">
        <f>IF(J316="","",(2022-J316))</f>
        <v>38</v>
      </c>
      <c r="L316" s="63" t="str">
        <f t="shared" si="33"/>
        <v>OK</v>
      </c>
      <c r="M316" s="78" t="s">
        <v>770</v>
      </c>
    </row>
    <row r="317" spans="1:15">
      <c r="A317" s="275" t="s">
        <v>1315</v>
      </c>
      <c r="B317" s="76" t="s">
        <v>498</v>
      </c>
      <c r="C317" s="76" t="s">
        <v>1316</v>
      </c>
      <c r="D317" s="145" t="s">
        <v>1185</v>
      </c>
      <c r="E317" s="145" t="s">
        <v>1317</v>
      </c>
      <c r="F317" s="63" t="str">
        <f t="shared" si="31"/>
        <v>せ08</v>
      </c>
      <c r="G317" s="73" t="str">
        <f t="shared" si="32"/>
        <v>清水香帆</v>
      </c>
      <c r="H317" s="271" t="str">
        <f t="shared" si="34"/>
        <v>積水樹脂テニスクラブ</v>
      </c>
      <c r="I317" s="80" t="s">
        <v>326</v>
      </c>
      <c r="J317" s="9">
        <v>2004</v>
      </c>
      <c r="K317" s="6">
        <f>IF(J317="","",(2022-J317))</f>
        <v>18</v>
      </c>
      <c r="L317" s="63" t="str">
        <f t="shared" si="33"/>
        <v>OK</v>
      </c>
      <c r="M317" s="78" t="s">
        <v>532</v>
      </c>
    </row>
    <row r="318" spans="1:15">
      <c r="B318" s="79"/>
      <c r="C318" s="79"/>
      <c r="F318" s="63"/>
      <c r="H318" s="271"/>
      <c r="I318" s="271"/>
      <c r="J318" s="9"/>
      <c r="K318" s="6" t="str">
        <f>IF(J318="","",(2022-J318))</f>
        <v/>
      </c>
      <c r="L318" s="63" t="str">
        <f t="shared" si="33"/>
        <v/>
      </c>
      <c r="M318" s="78"/>
    </row>
    <row r="319" spans="1:15">
      <c r="B319" s="65"/>
      <c r="C319" s="66"/>
      <c r="F319" s="63"/>
      <c r="H319" s="271"/>
      <c r="I319" s="271"/>
      <c r="J319" s="9"/>
      <c r="K319" s="6" t="str">
        <f>IF(J319="","",(2022-J319))</f>
        <v/>
      </c>
      <c r="L319" s="63" t="str">
        <f t="shared" si="33"/>
        <v/>
      </c>
      <c r="M319" s="60"/>
      <c r="N319" s="143"/>
      <c r="O319" s="143"/>
    </row>
    <row r="320" spans="1:15">
      <c r="B320" s="65"/>
      <c r="C320" s="66"/>
      <c r="F320" s="63"/>
      <c r="H320" s="271"/>
      <c r="I320" s="271"/>
      <c r="J320" s="9"/>
      <c r="K320" s="6" t="str">
        <f>IF(J320="","",(2022-J320))</f>
        <v/>
      </c>
      <c r="L320" s="63" t="str">
        <f t="shared" si="33"/>
        <v/>
      </c>
      <c r="M320" s="60"/>
      <c r="N320" s="143"/>
      <c r="O320" s="143"/>
    </row>
    <row r="321" spans="1:256" s="143" customFormat="1">
      <c r="A321" s="78"/>
      <c r="B321" s="118"/>
      <c r="C321" s="118"/>
      <c r="D321" s="62"/>
      <c r="E321" s="79"/>
      <c r="F321" s="145"/>
      <c r="G321" s="145"/>
      <c r="H321" s="271"/>
      <c r="I321" s="79"/>
      <c r="J321" s="86"/>
      <c r="K321" s="6" t="str">
        <f>IF(J321="","",(2022-J321))</f>
        <v/>
      </c>
      <c r="L321" s="63" t="str">
        <f t="shared" si="33"/>
        <v/>
      </c>
      <c r="M321" s="145"/>
      <c r="N321" s="145"/>
      <c r="O321" s="145"/>
    </row>
    <row r="322" spans="1:256" s="143" customFormat="1">
      <c r="A322" s="78"/>
      <c r="B322" s="73"/>
      <c r="C322" s="73"/>
      <c r="D322" s="145"/>
      <c r="E322" s="145"/>
      <c r="F322" s="63"/>
      <c r="G322" s="145"/>
      <c r="H322" s="145"/>
      <c r="I322" s="80"/>
      <c r="J322" s="9"/>
      <c r="K322" s="6" t="str">
        <f>IF(J322="","",(2022-J322))</f>
        <v/>
      </c>
      <c r="L322" s="63" t="str">
        <f t="shared" si="33"/>
        <v/>
      </c>
      <c r="M322" s="78"/>
      <c r="N322" s="145"/>
      <c r="O322" s="145"/>
    </row>
    <row r="323" spans="1:256">
      <c r="A323" s="89"/>
      <c r="B323" s="669" t="s">
        <v>1198</v>
      </c>
      <c r="C323" s="669"/>
      <c r="D323" s="669" t="s">
        <v>1199</v>
      </c>
      <c r="E323" s="669"/>
      <c r="F323" s="669"/>
      <c r="G323" s="669"/>
      <c r="H323" s="89"/>
      <c r="I323" s="89"/>
      <c r="J323" s="264"/>
      <c r="K323" s="6" t="str">
        <f>IF(J323="","",(2022-J323))</f>
        <v/>
      </c>
      <c r="L323" s="63" t="str">
        <f t="shared" si="33"/>
        <v/>
      </c>
      <c r="M323" s="89"/>
      <c r="N323" s="89"/>
      <c r="O323" s="89"/>
    </row>
    <row r="324" spans="1:256">
      <c r="A324" s="89"/>
      <c r="B324" s="669"/>
      <c r="C324" s="669"/>
      <c r="D324" s="669"/>
      <c r="E324" s="669"/>
      <c r="F324" s="669"/>
      <c r="G324" s="669"/>
      <c r="H324" s="89"/>
      <c r="I324" s="89"/>
      <c r="J324" s="264"/>
      <c r="K324" s="6" t="str">
        <f>IF(J324="","",(2022-J324))</f>
        <v/>
      </c>
      <c r="L324" s="63" t="str">
        <f t="shared" si="33"/>
        <v/>
      </c>
      <c r="M324" s="89"/>
      <c r="N324" s="89"/>
      <c r="O324" s="89"/>
    </row>
    <row r="325" spans="1:256" s="89" customFormat="1">
      <c r="A325" s="107"/>
      <c r="B325" s="79" t="s">
        <v>785</v>
      </c>
      <c r="C325" s="79"/>
      <c r="D325" s="145"/>
      <c r="E325" s="79"/>
      <c r="F325" s="120"/>
      <c r="G325" s="121" t="s">
        <v>300</v>
      </c>
      <c r="H325" s="121" t="s">
        <v>301</v>
      </c>
      <c r="I325" s="79"/>
      <c r="J325" s="87"/>
      <c r="K325" s="6" t="str">
        <f>IF(J325="","",(2022-J325))</f>
        <v/>
      </c>
      <c r="L325" s="63"/>
      <c r="M325" s="145"/>
      <c r="N325" s="121"/>
      <c r="O325" s="121"/>
    </row>
    <row r="326" spans="1:256" s="89" customFormat="1">
      <c r="A326" s="107"/>
      <c r="B326" s="670" t="s">
        <v>786</v>
      </c>
      <c r="C326" s="670"/>
      <c r="D326" s="145"/>
      <c r="E326" s="79"/>
      <c r="F326" s="120">
        <f>A326</f>
        <v>0</v>
      </c>
      <c r="G326" s="198">
        <f>COUNTIF($M$327:$N$369,"東近江市")</f>
        <v>7</v>
      </c>
      <c r="H326" s="199">
        <f>G326/(RIGHT(A369,2))</f>
        <v>0.16279069767441862</v>
      </c>
      <c r="I326" s="79"/>
      <c r="J326" s="87"/>
      <c r="K326" s="6" t="str">
        <f>IF(J326="","",(2022-J326))</f>
        <v/>
      </c>
      <c r="L326" s="63" t="str">
        <f t="shared" si="33"/>
        <v>OK</v>
      </c>
      <c r="M326" s="145"/>
    </row>
    <row r="327" spans="1:256" s="89" customFormat="1">
      <c r="A327" s="306" t="s">
        <v>1200</v>
      </c>
      <c r="B327" s="200" t="s">
        <v>788</v>
      </c>
      <c r="C327" s="200" t="s">
        <v>789</v>
      </c>
      <c r="D327" s="79" t="s">
        <v>785</v>
      </c>
      <c r="E327" s="307"/>
      <c r="F327" s="120" t="s">
        <v>1200</v>
      </c>
      <c r="G327" s="200" t="str">
        <f t="shared" ref="G327:G372" si="35">B327&amp;C327</f>
        <v>石岡良典</v>
      </c>
      <c r="H327" s="79" t="s">
        <v>787</v>
      </c>
      <c r="I327" s="79" t="s">
        <v>307</v>
      </c>
      <c r="J327" s="201">
        <v>1978</v>
      </c>
      <c r="K327" s="6">
        <f>IF(J327="","",(2022-J327))</f>
        <v>44</v>
      </c>
      <c r="L327" s="63" t="str">
        <f t="shared" si="33"/>
        <v>OK</v>
      </c>
      <c r="M327" s="200" t="s">
        <v>661</v>
      </c>
      <c r="N327" s="200"/>
      <c r="O327" s="200"/>
      <c r="P327" s="200"/>
      <c r="Q327" s="200"/>
      <c r="R327" s="200"/>
      <c r="S327" s="200"/>
      <c r="T327" s="200"/>
      <c r="U327" s="200"/>
      <c r="V327" s="200"/>
      <c r="W327" s="200"/>
      <c r="X327" s="200"/>
      <c r="Y327" s="200"/>
      <c r="Z327" s="200"/>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143"/>
      <c r="FS327" s="143"/>
      <c r="FT327" s="143"/>
      <c r="FU327" s="143"/>
      <c r="FV327" s="143"/>
      <c r="FW327" s="143"/>
      <c r="FX327" s="143"/>
      <c r="FY327" s="143"/>
      <c r="FZ327" s="143"/>
      <c r="GA327" s="143"/>
      <c r="GB327" s="143"/>
      <c r="GC327" s="143"/>
      <c r="GD327" s="143"/>
      <c r="GE327" s="143"/>
      <c r="GF327" s="143"/>
      <c r="GG327" s="143"/>
      <c r="GH327" s="143"/>
      <c r="GI327" s="143"/>
      <c r="GJ327" s="143"/>
      <c r="GK327" s="143"/>
      <c r="GL327" s="143"/>
      <c r="GM327" s="143"/>
      <c r="GN327" s="143"/>
      <c r="GO327" s="143"/>
      <c r="GP327" s="143"/>
      <c r="GQ327" s="143"/>
      <c r="GR327" s="143"/>
      <c r="GS327" s="143"/>
      <c r="GT327" s="143"/>
      <c r="GU327" s="143"/>
      <c r="GV327" s="143"/>
      <c r="GW327" s="143"/>
      <c r="GX327" s="143"/>
      <c r="GY327" s="143"/>
      <c r="GZ327" s="143"/>
      <c r="HA327" s="143"/>
      <c r="HB327" s="143"/>
      <c r="HC327" s="143"/>
      <c r="HD327" s="143"/>
      <c r="HE327" s="143"/>
      <c r="HF327" s="143"/>
      <c r="HG327" s="143"/>
      <c r="HH327" s="143"/>
      <c r="HI327" s="143"/>
      <c r="HJ327" s="143"/>
      <c r="HK327" s="143"/>
      <c r="HL327" s="143"/>
      <c r="HM327" s="143"/>
      <c r="HN327" s="143"/>
      <c r="HO327" s="143"/>
      <c r="HP327" s="143"/>
      <c r="HQ327" s="143"/>
      <c r="HR327" s="143"/>
      <c r="HS327" s="143"/>
      <c r="HT327" s="143"/>
      <c r="HU327" s="143"/>
      <c r="HV327" s="143"/>
      <c r="HW327" s="143"/>
      <c r="HX327" s="143"/>
      <c r="HY327" s="143"/>
      <c r="HZ327" s="143"/>
      <c r="IA327" s="143"/>
      <c r="IB327" s="143"/>
      <c r="IC327" s="143"/>
      <c r="ID327" s="143"/>
      <c r="IE327" s="143"/>
      <c r="IF327" s="143"/>
      <c r="IG327" s="143"/>
      <c r="IH327" s="143"/>
      <c r="II327" s="143"/>
      <c r="IJ327" s="143"/>
      <c r="IK327" s="143"/>
      <c r="IL327" s="143"/>
      <c r="IM327" s="143"/>
      <c r="IN327" s="143"/>
      <c r="IO327" s="143"/>
      <c r="IP327" s="143"/>
      <c r="IQ327" s="143"/>
      <c r="IR327" s="143"/>
      <c r="IS327" s="143"/>
      <c r="IT327" s="143"/>
      <c r="IU327" s="143"/>
      <c r="IV327" s="143"/>
    </row>
    <row r="328" spans="1:256" s="89" customFormat="1">
      <c r="A328" s="306" t="s">
        <v>1318</v>
      </c>
      <c r="B328" s="89" t="s">
        <v>1222</v>
      </c>
      <c r="C328" s="89" t="s">
        <v>762</v>
      </c>
      <c r="D328" s="79" t="s">
        <v>785</v>
      </c>
      <c r="E328" s="308"/>
      <c r="F328" s="120" t="s">
        <v>1318</v>
      </c>
      <c r="G328" s="200" t="str">
        <f t="shared" si="35"/>
        <v>上野和彦</v>
      </c>
      <c r="H328" s="79" t="s">
        <v>787</v>
      </c>
      <c r="I328" s="271" t="s">
        <v>307</v>
      </c>
      <c r="J328" s="225">
        <v>1962</v>
      </c>
      <c r="K328" s="6">
        <f>IF(J328="","",(2022-J328))</f>
        <v>60</v>
      </c>
      <c r="L328" s="63" t="str">
        <f t="shared" si="33"/>
        <v>OK</v>
      </c>
      <c r="M328" s="211" t="s">
        <v>308</v>
      </c>
      <c r="N328" s="203"/>
      <c r="O328" s="203"/>
      <c r="P328" s="203"/>
      <c r="Q328" s="203"/>
      <c r="R328" s="203"/>
      <c r="S328" s="203"/>
      <c r="T328" s="203"/>
      <c r="U328" s="200"/>
      <c r="V328" s="200"/>
      <c r="W328" s="200"/>
      <c r="X328" s="200"/>
      <c r="Y328" s="200"/>
      <c r="Z328" s="200"/>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143"/>
      <c r="FS328" s="143"/>
      <c r="FT328" s="143"/>
      <c r="FU328" s="143"/>
      <c r="FV328" s="143"/>
      <c r="FW328" s="143"/>
      <c r="FX328" s="143"/>
      <c r="FY328" s="143"/>
      <c r="FZ328" s="143"/>
      <c r="GA328" s="143"/>
      <c r="GB328" s="143"/>
      <c r="GC328" s="143"/>
      <c r="GD328" s="143"/>
      <c r="GE328" s="143"/>
      <c r="GF328" s="143"/>
      <c r="GG328" s="143"/>
      <c r="GH328" s="143"/>
      <c r="GI328" s="143"/>
      <c r="GJ328" s="143"/>
      <c r="GK328" s="143"/>
      <c r="GL328" s="143"/>
      <c r="GM328" s="143"/>
      <c r="GN328" s="143"/>
      <c r="GO328" s="143"/>
      <c r="GP328" s="143"/>
      <c r="GQ328" s="143"/>
      <c r="GR328" s="143"/>
      <c r="GS328" s="143"/>
      <c r="GT328" s="143"/>
      <c r="GU328" s="143"/>
      <c r="GV328" s="143"/>
      <c r="GW328" s="143"/>
      <c r="GX328" s="143"/>
      <c r="GY328" s="143"/>
      <c r="GZ328" s="143"/>
      <c r="HA328" s="143"/>
      <c r="HB328" s="143"/>
      <c r="HC328" s="143"/>
      <c r="HD328" s="143"/>
      <c r="HE328" s="143"/>
      <c r="HF328" s="143"/>
      <c r="HG328" s="143"/>
      <c r="HH328" s="143"/>
      <c r="HI328" s="143"/>
      <c r="HJ328" s="143"/>
      <c r="HK328" s="143"/>
      <c r="HL328" s="143"/>
      <c r="HM328" s="143"/>
      <c r="HN328" s="143"/>
      <c r="HO328" s="143"/>
      <c r="HP328" s="143"/>
      <c r="HQ328" s="143"/>
      <c r="HR328" s="143"/>
      <c r="HS328" s="143"/>
      <c r="HT328" s="143"/>
      <c r="HU328" s="143"/>
      <c r="HV328" s="143"/>
      <c r="HW328" s="143"/>
      <c r="HX328" s="143"/>
      <c r="HY328" s="143"/>
      <c r="HZ328" s="143"/>
      <c r="IA328" s="143"/>
      <c r="IB328" s="143"/>
      <c r="IC328" s="143"/>
      <c r="ID328" s="143"/>
      <c r="IE328" s="143"/>
      <c r="IF328" s="143"/>
      <c r="IG328" s="143"/>
      <c r="IH328" s="143"/>
      <c r="II328" s="143"/>
      <c r="IJ328" s="143"/>
      <c r="IK328" s="143"/>
      <c r="IL328" s="143"/>
      <c r="IM328" s="143"/>
      <c r="IN328" s="143"/>
      <c r="IO328" s="143"/>
      <c r="IP328" s="143"/>
      <c r="IQ328" s="143"/>
      <c r="IR328" s="143"/>
      <c r="IS328" s="143"/>
      <c r="IT328" s="143"/>
      <c r="IU328" s="143"/>
      <c r="IV328" s="143"/>
    </row>
    <row r="329" spans="1:256" s="143" customFormat="1">
      <c r="A329" s="306" t="s">
        <v>790</v>
      </c>
      <c r="B329" s="207" t="s">
        <v>1210</v>
      </c>
      <c r="C329" s="207" t="s">
        <v>1197</v>
      </c>
      <c r="D329" s="79" t="s">
        <v>785</v>
      </c>
      <c r="E329" s="309"/>
      <c r="F329" s="120" t="s">
        <v>790</v>
      </c>
      <c r="G329" s="200" t="str">
        <f t="shared" si="35"/>
        <v>牛道雄介</v>
      </c>
      <c r="H329" s="79" t="s">
        <v>787</v>
      </c>
      <c r="I329" s="271" t="s">
        <v>307</v>
      </c>
      <c r="J329" s="212">
        <v>1978</v>
      </c>
      <c r="K329" s="6">
        <f>IF(J329="","",(2022-J329))</f>
        <v>44</v>
      </c>
      <c r="L329" s="63" t="str">
        <f t="shared" si="33"/>
        <v>OK</v>
      </c>
      <c r="M329" s="211" t="s">
        <v>345</v>
      </c>
      <c r="N329" s="200"/>
      <c r="O329" s="200"/>
      <c r="P329" s="200"/>
      <c r="Q329" s="200"/>
      <c r="R329" s="200"/>
      <c r="S329" s="200"/>
      <c r="T329" s="200"/>
      <c r="U329" s="200"/>
      <c r="V329" s="200"/>
      <c r="W329" s="200"/>
      <c r="X329" s="200"/>
      <c r="Y329" s="200"/>
      <c r="Z329" s="200"/>
    </row>
    <row r="330" spans="1:256" s="143" customFormat="1">
      <c r="A330" s="306" t="s">
        <v>793</v>
      </c>
      <c r="B330" s="202" t="s">
        <v>483</v>
      </c>
      <c r="C330" s="202" t="s">
        <v>1207</v>
      </c>
      <c r="D330" s="79" t="s">
        <v>785</v>
      </c>
      <c r="E330" s="307"/>
      <c r="F330" s="120" t="s">
        <v>793</v>
      </c>
      <c r="G330" s="200" t="str">
        <f t="shared" si="35"/>
        <v>奥内栄治</v>
      </c>
      <c r="H330" s="79" t="s">
        <v>787</v>
      </c>
      <c r="I330" s="79" t="s">
        <v>307</v>
      </c>
      <c r="J330" s="201">
        <v>1969</v>
      </c>
      <c r="K330" s="6">
        <f>IF(J330="","",(2022-J330))</f>
        <v>53</v>
      </c>
      <c r="L330" s="63" t="str">
        <f t="shared" si="33"/>
        <v>OK</v>
      </c>
      <c r="M330" s="200" t="s">
        <v>661</v>
      </c>
      <c r="N330" s="203"/>
      <c r="O330" s="203"/>
      <c r="P330" s="203"/>
      <c r="Q330" s="203"/>
      <c r="R330" s="203"/>
      <c r="S330" s="203"/>
      <c r="T330" s="203"/>
      <c r="U330" s="200"/>
      <c r="V330" s="200"/>
      <c r="W330" s="200"/>
      <c r="X330" s="200"/>
      <c r="Y330" s="200"/>
      <c r="Z330" s="200"/>
    </row>
    <row r="331" spans="1:256" s="143" customFormat="1">
      <c r="A331" s="306" t="s">
        <v>796</v>
      </c>
      <c r="B331" s="202" t="s">
        <v>791</v>
      </c>
      <c r="C331" s="202" t="s">
        <v>792</v>
      </c>
      <c r="D331" s="79" t="s">
        <v>785</v>
      </c>
      <c r="E331" s="307"/>
      <c r="F331" s="120" t="s">
        <v>796</v>
      </c>
      <c r="G331" s="200" t="str">
        <f t="shared" si="35"/>
        <v>小倉俊郎</v>
      </c>
      <c r="H331" s="79" t="s">
        <v>787</v>
      </c>
      <c r="I331" s="79" t="s">
        <v>307</v>
      </c>
      <c r="J331" s="201">
        <v>1959</v>
      </c>
      <c r="K331" s="6">
        <f>IF(J331="","",(2022-J331))</f>
        <v>63</v>
      </c>
      <c r="L331" s="63" t="str">
        <f t="shared" si="33"/>
        <v>OK</v>
      </c>
      <c r="M331" s="124" t="s">
        <v>438</v>
      </c>
      <c r="N331" s="203"/>
      <c r="O331" s="203"/>
      <c r="P331" s="203"/>
      <c r="Q331" s="203"/>
      <c r="R331" s="203"/>
      <c r="S331" s="203"/>
      <c r="T331" s="203"/>
      <c r="U331" s="200"/>
      <c r="V331" s="200"/>
      <c r="W331" s="200"/>
      <c r="X331" s="200"/>
      <c r="Y331" s="200"/>
      <c r="Z331" s="200"/>
    </row>
    <row r="332" spans="1:256" s="143" customFormat="1" ht="14.25">
      <c r="A332" s="306" t="s">
        <v>798</v>
      </c>
      <c r="B332" s="204" t="s">
        <v>794</v>
      </c>
      <c r="C332" s="204" t="s">
        <v>795</v>
      </c>
      <c r="D332" s="79" t="s">
        <v>785</v>
      </c>
      <c r="E332" s="306"/>
      <c r="F332" s="120" t="s">
        <v>798</v>
      </c>
      <c r="G332" s="200" t="str">
        <f t="shared" si="35"/>
        <v>片岡一寿</v>
      </c>
      <c r="H332" s="79" t="s">
        <v>787</v>
      </c>
      <c r="I332" s="79" t="s">
        <v>307</v>
      </c>
      <c r="J332" s="122">
        <v>1971</v>
      </c>
      <c r="K332" s="6">
        <f>IF(J332="","",(2022-J332))</f>
        <v>51</v>
      </c>
      <c r="L332" s="63" t="str">
        <f t="shared" si="33"/>
        <v>OK</v>
      </c>
      <c r="M332" s="123" t="s">
        <v>438</v>
      </c>
      <c r="N332" s="200"/>
      <c r="O332" s="200"/>
      <c r="P332" s="200"/>
      <c r="Q332" s="200"/>
      <c r="R332" s="200"/>
      <c r="S332" s="200"/>
      <c r="T332" s="200"/>
      <c r="U332" s="310"/>
      <c r="V332" s="310"/>
      <c r="W332" s="310"/>
      <c r="X332" s="310"/>
      <c r="Y332" s="310"/>
      <c r="Z332" s="310"/>
    </row>
    <row r="333" spans="1:256" s="143" customFormat="1">
      <c r="A333" s="306" t="s">
        <v>799</v>
      </c>
      <c r="B333" s="125" t="s">
        <v>1319</v>
      </c>
      <c r="C333" s="125" t="s">
        <v>1320</v>
      </c>
      <c r="D333" s="79" t="s">
        <v>785</v>
      </c>
      <c r="E333" s="308"/>
      <c r="F333" s="120" t="s">
        <v>799</v>
      </c>
      <c r="G333" s="200" t="str">
        <f t="shared" si="35"/>
        <v>金子高之</v>
      </c>
      <c r="H333" s="79" t="s">
        <v>787</v>
      </c>
      <c r="I333" s="271" t="s">
        <v>307</v>
      </c>
      <c r="J333" s="225">
        <v>1994</v>
      </c>
      <c r="K333" s="6">
        <f>IF(J333="","",(2022-J333))</f>
        <v>28</v>
      </c>
      <c r="L333" s="63" t="str">
        <f t="shared" si="33"/>
        <v>OK</v>
      </c>
      <c r="M333" s="311" t="s">
        <v>351</v>
      </c>
      <c r="N333" s="203"/>
      <c r="O333" s="203"/>
      <c r="P333" s="203"/>
      <c r="Q333" s="203"/>
      <c r="R333" s="203"/>
      <c r="S333" s="203"/>
      <c r="T333" s="203"/>
      <c r="U333" s="310"/>
      <c r="V333" s="310"/>
      <c r="W333" s="310"/>
      <c r="X333" s="310"/>
      <c r="Y333" s="310"/>
      <c r="Z333" s="310"/>
    </row>
    <row r="334" spans="1:256" s="143" customFormat="1">
      <c r="A334" s="306" t="s">
        <v>800</v>
      </c>
      <c r="B334" s="206" t="s">
        <v>808</v>
      </c>
      <c r="C334" s="207" t="s">
        <v>809</v>
      </c>
      <c r="D334" s="79" t="s">
        <v>785</v>
      </c>
      <c r="E334" s="312"/>
      <c r="F334" s="120" t="s">
        <v>800</v>
      </c>
      <c r="G334" s="200" t="str">
        <f t="shared" si="35"/>
        <v>久保田勉</v>
      </c>
      <c r="H334" s="79" t="s">
        <v>787</v>
      </c>
      <c r="I334" s="126" t="s">
        <v>307</v>
      </c>
      <c r="J334" s="208">
        <v>1967</v>
      </c>
      <c r="K334" s="6">
        <f>IF(J334="","",(2022-J334))</f>
        <v>55</v>
      </c>
      <c r="L334" s="63" t="str">
        <f t="shared" si="33"/>
        <v>OK</v>
      </c>
      <c r="M334" s="123" t="s">
        <v>810</v>
      </c>
      <c r="N334" s="200"/>
      <c r="O334" s="200"/>
      <c r="P334" s="200"/>
      <c r="Q334" s="200"/>
      <c r="R334" s="200"/>
      <c r="S334" s="200"/>
      <c r="T334" s="200"/>
      <c r="U334" s="310"/>
      <c r="V334" s="310"/>
      <c r="W334" s="310"/>
      <c r="X334" s="310"/>
      <c r="Y334" s="310"/>
      <c r="Z334" s="310"/>
    </row>
    <row r="335" spans="1:256" s="143" customFormat="1" ht="14.25">
      <c r="A335" s="306" t="s">
        <v>801</v>
      </c>
      <c r="B335" s="204" t="s">
        <v>815</v>
      </c>
      <c r="C335" s="204" t="s">
        <v>816</v>
      </c>
      <c r="D335" s="79" t="s">
        <v>785</v>
      </c>
      <c r="E335" s="306"/>
      <c r="F335" s="120" t="s">
        <v>801</v>
      </c>
      <c r="G335" s="200" t="str">
        <f t="shared" si="35"/>
        <v>竹田圭佑</v>
      </c>
      <c r="H335" s="79" t="s">
        <v>787</v>
      </c>
      <c r="I335" s="79" t="s">
        <v>307</v>
      </c>
      <c r="J335" s="122">
        <v>1982</v>
      </c>
      <c r="K335" s="6">
        <f>IF(J335="","",(2022-J335))</f>
        <v>40</v>
      </c>
      <c r="L335" s="63" t="str">
        <f t="shared" si="33"/>
        <v>OK</v>
      </c>
      <c r="M335" s="123" t="s">
        <v>308</v>
      </c>
      <c r="N335" s="200"/>
      <c r="O335" s="200"/>
      <c r="P335" s="200"/>
      <c r="Q335" s="200"/>
      <c r="R335" s="200"/>
      <c r="S335" s="200"/>
      <c r="T335" s="200"/>
      <c r="U335" s="310"/>
      <c r="V335" s="310"/>
      <c r="W335" s="310"/>
      <c r="X335" s="310"/>
      <c r="Y335" s="310"/>
      <c r="Z335" s="310"/>
    </row>
    <row r="336" spans="1:256" s="143" customFormat="1">
      <c r="A336" s="306" t="s">
        <v>803</v>
      </c>
      <c r="B336" s="202" t="s">
        <v>1201</v>
      </c>
      <c r="C336" s="202" t="s">
        <v>373</v>
      </c>
      <c r="D336" s="79" t="s">
        <v>785</v>
      </c>
      <c r="E336" s="50"/>
      <c r="F336" s="120" t="s">
        <v>803</v>
      </c>
      <c r="G336" s="200" t="str">
        <f t="shared" si="35"/>
        <v>堤内昭仁</v>
      </c>
      <c r="H336" s="79" t="s">
        <v>787</v>
      </c>
      <c r="I336" s="145" t="s">
        <v>307</v>
      </c>
      <c r="J336" s="266">
        <v>1977</v>
      </c>
      <c r="K336" s="6">
        <f>IF(J336="","",(2022-J336))</f>
        <v>45</v>
      </c>
      <c r="L336" s="63" t="str">
        <f t="shared" si="33"/>
        <v>OK</v>
      </c>
      <c r="M336" s="145" t="s">
        <v>345</v>
      </c>
      <c r="N336" s="200"/>
      <c r="O336" s="200"/>
      <c r="P336" s="200"/>
      <c r="Q336" s="200"/>
      <c r="R336" s="200"/>
      <c r="S336" s="200"/>
      <c r="T336" s="200"/>
      <c r="U336" s="310"/>
      <c r="V336" s="310"/>
      <c r="W336" s="310"/>
      <c r="X336" s="310"/>
      <c r="Y336" s="310"/>
      <c r="Z336" s="310"/>
    </row>
    <row r="337" spans="1:26" s="143" customFormat="1">
      <c r="A337" s="306" t="s">
        <v>805</v>
      </c>
      <c r="B337" s="202" t="s">
        <v>1211</v>
      </c>
      <c r="C337" s="202" t="s">
        <v>1212</v>
      </c>
      <c r="D337" s="79" t="s">
        <v>785</v>
      </c>
      <c r="E337" s="309"/>
      <c r="F337" s="120" t="s">
        <v>805</v>
      </c>
      <c r="G337" s="200" t="str">
        <f t="shared" si="35"/>
        <v>土肥将博</v>
      </c>
      <c r="H337" s="79" t="s">
        <v>787</v>
      </c>
      <c r="I337" s="271" t="s">
        <v>307</v>
      </c>
      <c r="J337" s="212">
        <v>1964</v>
      </c>
      <c r="K337" s="6">
        <f>IF(J337="","",(2022-J337))</f>
        <v>58</v>
      </c>
      <c r="L337" s="63" t="str">
        <f t="shared" si="33"/>
        <v>OK</v>
      </c>
      <c r="M337" s="200" t="s">
        <v>661</v>
      </c>
      <c r="N337" s="200"/>
      <c r="O337" s="200"/>
      <c r="P337" s="200"/>
      <c r="Q337" s="200"/>
      <c r="R337" s="200"/>
      <c r="S337" s="200"/>
      <c r="T337" s="200"/>
      <c r="U337" s="310"/>
      <c r="V337" s="310"/>
      <c r="W337" s="310"/>
      <c r="X337" s="310"/>
      <c r="Y337" s="310"/>
      <c r="Z337" s="310"/>
    </row>
    <row r="338" spans="1:26" s="143" customFormat="1">
      <c r="A338" s="306" t="s">
        <v>806</v>
      </c>
      <c r="B338" s="202" t="s">
        <v>819</v>
      </c>
      <c r="C338" s="202" t="s">
        <v>820</v>
      </c>
      <c r="D338" s="79" t="s">
        <v>785</v>
      </c>
      <c r="E338" s="307"/>
      <c r="F338" s="120" t="s">
        <v>806</v>
      </c>
      <c r="G338" s="200" t="str">
        <f t="shared" si="35"/>
        <v>中田富憲</v>
      </c>
      <c r="H338" s="79" t="s">
        <v>787</v>
      </c>
      <c r="I338" s="79" t="s">
        <v>307</v>
      </c>
      <c r="J338" s="201">
        <v>1961</v>
      </c>
      <c r="K338" s="6">
        <f>IF(J338="","",(2022-J338))</f>
        <v>61</v>
      </c>
      <c r="L338" s="63" t="str">
        <f t="shared" si="33"/>
        <v>OK</v>
      </c>
      <c r="M338" s="128" t="s">
        <v>438</v>
      </c>
      <c r="N338" s="200"/>
      <c r="O338" s="200"/>
      <c r="P338" s="200"/>
      <c r="Q338" s="200"/>
      <c r="R338" s="200"/>
      <c r="S338" s="200"/>
      <c r="T338" s="200"/>
      <c r="U338" s="310"/>
      <c r="V338" s="310"/>
      <c r="W338" s="310"/>
      <c r="X338" s="310"/>
      <c r="Y338" s="310"/>
      <c r="Z338" s="310"/>
    </row>
    <row r="339" spans="1:26" s="143" customFormat="1">
      <c r="A339" s="306" t="s">
        <v>807</v>
      </c>
      <c r="B339" s="205" t="s">
        <v>477</v>
      </c>
      <c r="C339" s="205" t="s">
        <v>478</v>
      </c>
      <c r="D339" s="79" t="s">
        <v>785</v>
      </c>
      <c r="E339" s="313"/>
      <c r="F339" s="120" t="s">
        <v>807</v>
      </c>
      <c r="G339" s="200" t="str">
        <f t="shared" si="35"/>
        <v>長谷出 浩</v>
      </c>
      <c r="H339" s="79" t="s">
        <v>787</v>
      </c>
      <c r="I339" s="145" t="s">
        <v>307</v>
      </c>
      <c r="J339" s="266">
        <v>1960</v>
      </c>
      <c r="K339" s="6">
        <f>IF(J339="","",(2022-J339))</f>
        <v>62</v>
      </c>
      <c r="L339" s="63" t="str">
        <f t="shared" si="33"/>
        <v>OK</v>
      </c>
      <c r="M339" s="82" t="s">
        <v>351</v>
      </c>
      <c r="N339" s="200"/>
      <c r="O339" s="200"/>
      <c r="P339" s="200"/>
      <c r="Q339" s="200"/>
      <c r="R339" s="200"/>
      <c r="S339" s="200"/>
      <c r="T339" s="200"/>
      <c r="U339" s="310"/>
      <c r="V339" s="310"/>
      <c r="W339" s="310"/>
      <c r="X339" s="310"/>
      <c r="Y339" s="310"/>
      <c r="Z339" s="310"/>
    </row>
    <row r="340" spans="1:26" s="143" customFormat="1">
      <c r="A340" s="306" t="s">
        <v>811</v>
      </c>
      <c r="B340" s="77" t="s">
        <v>1205</v>
      </c>
      <c r="C340" s="77" t="s">
        <v>1206</v>
      </c>
      <c r="D340" s="79" t="s">
        <v>785</v>
      </c>
      <c r="E340" s="50"/>
      <c r="F340" s="120" t="s">
        <v>811</v>
      </c>
      <c r="G340" s="200" t="str">
        <f t="shared" si="35"/>
        <v>稗島啓司</v>
      </c>
      <c r="H340" s="79" t="s">
        <v>787</v>
      </c>
      <c r="I340" s="145" t="s">
        <v>307</v>
      </c>
      <c r="J340" s="266">
        <v>1997</v>
      </c>
      <c r="K340" s="6">
        <f>IF(J340="","",(2022-J340))</f>
        <v>25</v>
      </c>
      <c r="L340" s="63" t="str">
        <f t="shared" si="33"/>
        <v>OK</v>
      </c>
      <c r="M340" s="145" t="s">
        <v>393</v>
      </c>
      <c r="N340" s="200"/>
      <c r="O340" s="200"/>
      <c r="P340" s="200"/>
      <c r="Q340" s="200"/>
      <c r="R340" s="200"/>
      <c r="S340" s="200"/>
      <c r="T340" s="200"/>
      <c r="U340" s="310"/>
      <c r="V340" s="310"/>
      <c r="W340" s="310"/>
      <c r="X340" s="310"/>
      <c r="Y340" s="310"/>
      <c r="Z340" s="310"/>
    </row>
    <row r="341" spans="1:26" s="143" customFormat="1">
      <c r="A341" s="306" t="s">
        <v>812</v>
      </c>
      <c r="B341" s="202" t="s">
        <v>823</v>
      </c>
      <c r="C341" s="202" t="s">
        <v>824</v>
      </c>
      <c r="D341" s="79" t="s">
        <v>785</v>
      </c>
      <c r="E341" s="307"/>
      <c r="F341" s="120" t="s">
        <v>812</v>
      </c>
      <c r="G341" s="200" t="str">
        <f t="shared" si="35"/>
        <v>深田健太郎</v>
      </c>
      <c r="H341" s="79" t="s">
        <v>787</v>
      </c>
      <c r="I341" s="79" t="s">
        <v>307</v>
      </c>
      <c r="J341" s="201">
        <v>1997</v>
      </c>
      <c r="K341" s="6">
        <f>IF(J341="","",(2022-J341))</f>
        <v>25</v>
      </c>
      <c r="L341" s="63" t="str">
        <f t="shared" si="33"/>
        <v>OK</v>
      </c>
      <c r="M341" s="123" t="s">
        <v>393</v>
      </c>
      <c r="N341" s="200"/>
      <c r="O341" s="200"/>
      <c r="P341" s="200"/>
      <c r="Q341" s="200"/>
      <c r="R341" s="200"/>
      <c r="S341" s="200"/>
      <c r="T341" s="200"/>
      <c r="U341" s="310"/>
      <c r="V341" s="310"/>
      <c r="W341" s="310"/>
      <c r="X341" s="310"/>
      <c r="Y341" s="310"/>
      <c r="Z341" s="310"/>
    </row>
    <row r="342" spans="1:26" s="143" customFormat="1">
      <c r="A342" s="306" t="s">
        <v>814</v>
      </c>
      <c r="B342" s="89" t="s">
        <v>1098</v>
      </c>
      <c r="C342" s="89" t="s">
        <v>1221</v>
      </c>
      <c r="D342" s="79" t="s">
        <v>785</v>
      </c>
      <c r="E342" s="308"/>
      <c r="F342" s="120" t="s">
        <v>814</v>
      </c>
      <c r="G342" s="200" t="str">
        <f t="shared" si="35"/>
        <v>松本啓吾</v>
      </c>
      <c r="H342" s="79" t="s">
        <v>787</v>
      </c>
      <c r="I342" s="271" t="s">
        <v>307</v>
      </c>
      <c r="J342" s="225">
        <v>1981</v>
      </c>
      <c r="K342" s="6">
        <f>IF(J342="","",(2022-J342))</f>
        <v>41</v>
      </c>
      <c r="L342" s="63" t="str">
        <f t="shared" si="33"/>
        <v>OK</v>
      </c>
      <c r="M342" s="211" t="s">
        <v>308</v>
      </c>
      <c r="N342" s="200"/>
      <c r="O342" s="200"/>
      <c r="P342" s="200"/>
      <c r="Q342" s="200"/>
      <c r="R342" s="200"/>
      <c r="S342" s="200"/>
      <c r="T342" s="200"/>
    </row>
    <row r="343" spans="1:26" s="143" customFormat="1">
      <c r="A343" s="306" t="s">
        <v>817</v>
      </c>
      <c r="B343" s="206" t="s">
        <v>1072</v>
      </c>
      <c r="C343" s="206" t="s">
        <v>828</v>
      </c>
      <c r="D343" s="79" t="s">
        <v>785</v>
      </c>
      <c r="E343" s="307"/>
      <c r="F343" s="120" t="s">
        <v>817</v>
      </c>
      <c r="G343" s="200" t="str">
        <f t="shared" si="35"/>
        <v>森健一</v>
      </c>
      <c r="H343" s="79" t="s">
        <v>787</v>
      </c>
      <c r="I343" s="126" t="s">
        <v>307</v>
      </c>
      <c r="J343" s="201">
        <v>1971</v>
      </c>
      <c r="K343" s="6">
        <f>IF(J343="","",(2022-J343))</f>
        <v>51</v>
      </c>
      <c r="L343" s="63" t="str">
        <f t="shared" si="33"/>
        <v>OK</v>
      </c>
      <c r="M343" s="128" t="s">
        <v>438</v>
      </c>
      <c r="N343" s="310"/>
      <c r="O343" s="310"/>
      <c r="P343" s="310"/>
      <c r="Q343" s="310"/>
      <c r="R343" s="310"/>
      <c r="S343" s="310"/>
      <c r="T343" s="310"/>
    </row>
    <row r="344" spans="1:26" s="143" customFormat="1">
      <c r="A344" s="306" t="s">
        <v>818</v>
      </c>
      <c r="B344" s="205" t="s">
        <v>480</v>
      </c>
      <c r="C344" s="205" t="s">
        <v>481</v>
      </c>
      <c r="D344" s="79" t="s">
        <v>785</v>
      </c>
      <c r="E344" s="313"/>
      <c r="F344" s="120" t="s">
        <v>818</v>
      </c>
      <c r="G344" s="200" t="str">
        <f t="shared" si="35"/>
        <v>山崎  豊</v>
      </c>
      <c r="H344" s="79" t="s">
        <v>787</v>
      </c>
      <c r="I344" s="145" t="s">
        <v>307</v>
      </c>
      <c r="J344" s="266">
        <v>1975</v>
      </c>
      <c r="K344" s="6">
        <f>IF(J344="","",(2022-J344))</f>
        <v>47</v>
      </c>
      <c r="L344" s="63" t="str">
        <f t="shared" si="33"/>
        <v>OK</v>
      </c>
      <c r="M344" s="82" t="s">
        <v>351</v>
      </c>
      <c r="N344" s="310"/>
      <c r="O344" s="310"/>
      <c r="P344" s="310"/>
      <c r="Q344" s="310"/>
      <c r="R344" s="310"/>
      <c r="S344" s="310"/>
      <c r="T344" s="310"/>
    </row>
    <row r="345" spans="1:26" s="143" customFormat="1">
      <c r="A345" s="306" t="s">
        <v>821</v>
      </c>
      <c r="B345" s="125" t="s">
        <v>1321</v>
      </c>
      <c r="C345" s="125" t="s">
        <v>1322</v>
      </c>
      <c r="D345" s="79" t="s">
        <v>785</v>
      </c>
      <c r="E345" s="308"/>
      <c r="F345" s="120" t="s">
        <v>821</v>
      </c>
      <c r="G345" s="200" t="str">
        <f t="shared" si="35"/>
        <v>山田佳明</v>
      </c>
      <c r="H345" s="79" t="s">
        <v>787</v>
      </c>
      <c r="I345" s="271" t="s">
        <v>307</v>
      </c>
      <c r="J345" s="225">
        <v>1986</v>
      </c>
      <c r="K345" s="6">
        <f>IF(J345="","",(2022-J345))</f>
        <v>36</v>
      </c>
      <c r="L345" s="63" t="str">
        <f t="shared" si="33"/>
        <v>OK</v>
      </c>
      <c r="M345" s="211" t="s">
        <v>1323</v>
      </c>
      <c r="N345" s="310"/>
      <c r="O345" s="310"/>
      <c r="P345" s="310"/>
      <c r="Q345" s="310"/>
      <c r="R345" s="310"/>
      <c r="S345" s="310"/>
      <c r="T345" s="310"/>
    </row>
    <row r="346" spans="1:26" s="143" customFormat="1" ht="14.25">
      <c r="A346" s="306" t="s">
        <v>822</v>
      </c>
      <c r="B346" s="204" t="s">
        <v>613</v>
      </c>
      <c r="C346" s="204" t="s">
        <v>830</v>
      </c>
      <c r="D346" s="79" t="s">
        <v>785</v>
      </c>
      <c r="E346" s="306"/>
      <c r="F346" s="120" t="s">
        <v>822</v>
      </c>
      <c r="G346" s="200" t="str">
        <f t="shared" si="35"/>
        <v>山本昌紀</v>
      </c>
      <c r="H346" s="79" t="s">
        <v>787</v>
      </c>
      <c r="I346" s="79" t="s">
        <v>307</v>
      </c>
      <c r="J346" s="122">
        <v>1970</v>
      </c>
      <c r="K346" s="6">
        <f>IF(J346="","",(2022-J346))</f>
        <v>52</v>
      </c>
      <c r="L346" s="63" t="str">
        <f t="shared" si="33"/>
        <v>OK</v>
      </c>
      <c r="M346" s="123" t="s">
        <v>396</v>
      </c>
      <c r="N346" s="310"/>
      <c r="O346" s="310"/>
      <c r="P346" s="310"/>
      <c r="Q346" s="310"/>
      <c r="R346" s="310"/>
      <c r="S346" s="310"/>
      <c r="T346" s="310"/>
    </row>
    <row r="347" spans="1:26" s="143" customFormat="1" ht="14.25">
      <c r="A347" s="306" t="s">
        <v>825</v>
      </c>
      <c r="B347" s="204" t="s">
        <v>613</v>
      </c>
      <c r="C347" s="204" t="s">
        <v>832</v>
      </c>
      <c r="D347" s="79" t="s">
        <v>785</v>
      </c>
      <c r="E347" s="306"/>
      <c r="F347" s="120" t="s">
        <v>825</v>
      </c>
      <c r="G347" s="200" t="str">
        <f t="shared" si="35"/>
        <v>山本浩之</v>
      </c>
      <c r="H347" s="79" t="s">
        <v>787</v>
      </c>
      <c r="I347" s="79" t="s">
        <v>307</v>
      </c>
      <c r="J347" s="122">
        <v>1967</v>
      </c>
      <c r="K347" s="6">
        <f>IF(J347="","",(2022-J347))</f>
        <v>55</v>
      </c>
      <c r="L347" s="63" t="str">
        <f t="shared" si="33"/>
        <v>OK</v>
      </c>
      <c r="M347" s="123" t="s">
        <v>396</v>
      </c>
      <c r="N347" s="310"/>
      <c r="O347" s="310"/>
      <c r="P347" s="310"/>
      <c r="Q347" s="310"/>
      <c r="R347" s="310"/>
      <c r="S347" s="310"/>
      <c r="T347" s="310"/>
    </row>
    <row r="348" spans="1:26" s="143" customFormat="1">
      <c r="A348" s="306" t="s">
        <v>826</v>
      </c>
      <c r="B348" s="209" t="s">
        <v>600</v>
      </c>
      <c r="C348" s="209" t="s">
        <v>1204</v>
      </c>
      <c r="D348" s="79" t="s">
        <v>785</v>
      </c>
      <c r="E348" s="306"/>
      <c r="F348" s="120" t="s">
        <v>826</v>
      </c>
      <c r="G348" s="200" t="str">
        <f t="shared" si="35"/>
        <v>吉村淳</v>
      </c>
      <c r="H348" s="79" t="s">
        <v>787</v>
      </c>
      <c r="I348" s="126" t="s">
        <v>307</v>
      </c>
      <c r="J348" s="129">
        <v>1976</v>
      </c>
      <c r="K348" s="6">
        <f>IF(J348="","",(2022-J348))</f>
        <v>46</v>
      </c>
      <c r="L348" s="63" t="str">
        <f t="shared" si="33"/>
        <v>OK</v>
      </c>
      <c r="M348" s="123" t="s">
        <v>441</v>
      </c>
      <c r="N348" s="310"/>
      <c r="O348" s="310"/>
      <c r="P348" s="310"/>
      <c r="Q348" s="310"/>
      <c r="R348" s="310"/>
      <c r="S348" s="310"/>
      <c r="T348" s="310"/>
    </row>
    <row r="349" spans="1:26" s="143" customFormat="1">
      <c r="A349" s="306" t="s">
        <v>827</v>
      </c>
      <c r="B349" s="202" t="s">
        <v>1208</v>
      </c>
      <c r="C349" s="202" t="s">
        <v>1209</v>
      </c>
      <c r="D349" s="79" t="s">
        <v>785</v>
      </c>
      <c r="E349" s="307"/>
      <c r="F349" s="120" t="s">
        <v>827</v>
      </c>
      <c r="G349" s="200" t="str">
        <f t="shared" si="35"/>
        <v>脇野佳邦</v>
      </c>
      <c r="H349" s="79" t="s">
        <v>787</v>
      </c>
      <c r="I349" s="79" t="s">
        <v>307</v>
      </c>
      <c r="J349" s="201">
        <v>1973</v>
      </c>
      <c r="K349" s="6">
        <f>IF(J349="","",(2022-J349))</f>
        <v>49</v>
      </c>
      <c r="L349" s="63" t="str">
        <f t="shared" si="33"/>
        <v>OK</v>
      </c>
      <c r="M349" s="200" t="s">
        <v>661</v>
      </c>
      <c r="N349" s="310"/>
      <c r="O349" s="310"/>
      <c r="P349" s="310"/>
      <c r="Q349" s="310"/>
      <c r="R349" s="310"/>
      <c r="S349" s="310"/>
      <c r="T349" s="310"/>
    </row>
    <row r="350" spans="1:26" s="143" customFormat="1">
      <c r="A350" s="306" t="s">
        <v>829</v>
      </c>
      <c r="B350" s="89" t="s">
        <v>1219</v>
      </c>
      <c r="C350" s="89" t="s">
        <v>1220</v>
      </c>
      <c r="D350" s="79" t="s">
        <v>785</v>
      </c>
      <c r="E350" s="308"/>
      <c r="F350" s="120" t="s">
        <v>829</v>
      </c>
      <c r="G350" s="200" t="str">
        <f t="shared" si="35"/>
        <v>渡辺啓</v>
      </c>
      <c r="H350" s="79" t="s">
        <v>787</v>
      </c>
      <c r="I350" s="271" t="s">
        <v>473</v>
      </c>
      <c r="J350" s="225">
        <v>1971</v>
      </c>
      <c r="K350" s="6">
        <f>IF(J350="","",(2022-J350))</f>
        <v>51</v>
      </c>
      <c r="L350" s="63" t="str">
        <f t="shared" si="33"/>
        <v>OK</v>
      </c>
      <c r="M350" s="216" t="s">
        <v>345</v>
      </c>
      <c r="N350" s="310"/>
      <c r="O350" s="310"/>
      <c r="P350" s="310"/>
      <c r="Q350" s="310"/>
      <c r="R350" s="310"/>
      <c r="S350" s="310"/>
      <c r="T350" s="310"/>
    </row>
    <row r="351" spans="1:26" s="143" customFormat="1">
      <c r="A351" s="306" t="s">
        <v>831</v>
      </c>
      <c r="B351" s="113" t="s">
        <v>843</v>
      </c>
      <c r="C351" s="113" t="s">
        <v>844</v>
      </c>
      <c r="D351" s="79" t="s">
        <v>785</v>
      </c>
      <c r="E351" s="50"/>
      <c r="F351" s="120" t="s">
        <v>831</v>
      </c>
      <c r="G351" s="200" t="str">
        <f t="shared" si="35"/>
        <v>竹下英伸</v>
      </c>
      <c r="H351" s="79" t="s">
        <v>787</v>
      </c>
      <c r="I351" s="145" t="s">
        <v>307</v>
      </c>
      <c r="J351" s="266">
        <v>1972</v>
      </c>
      <c r="K351" s="6">
        <f>IF(J351="","",(2022-J351))</f>
        <v>50</v>
      </c>
      <c r="L351" s="63" t="str">
        <f t="shared" si="33"/>
        <v>OK</v>
      </c>
      <c r="M351" s="60" t="s">
        <v>351</v>
      </c>
      <c r="N351" s="310"/>
      <c r="O351" s="310"/>
      <c r="P351" s="310"/>
      <c r="Q351" s="310"/>
      <c r="R351" s="310"/>
      <c r="S351" s="310"/>
      <c r="T351" s="310"/>
    </row>
    <row r="352" spans="1:26" s="143" customFormat="1">
      <c r="A352" s="306" t="s">
        <v>833</v>
      </c>
      <c r="B352" s="202" t="s">
        <v>843</v>
      </c>
      <c r="C352" s="202" t="s">
        <v>846</v>
      </c>
      <c r="D352" s="79" t="s">
        <v>785</v>
      </c>
      <c r="E352" s="307" t="s">
        <v>633</v>
      </c>
      <c r="F352" s="120" t="s">
        <v>833</v>
      </c>
      <c r="G352" s="200" t="str">
        <f t="shared" si="35"/>
        <v>竹下恭平</v>
      </c>
      <c r="H352" s="79" t="s">
        <v>787</v>
      </c>
      <c r="I352" s="79" t="s">
        <v>307</v>
      </c>
      <c r="J352" s="201">
        <v>2008</v>
      </c>
      <c r="K352" s="6">
        <f>IF(J352="","",(2022-J352))</f>
        <v>14</v>
      </c>
      <c r="L352" s="63" t="str">
        <f t="shared" si="33"/>
        <v>OK</v>
      </c>
      <c r="M352" s="130" t="s">
        <v>351</v>
      </c>
      <c r="N352" s="310"/>
      <c r="O352" s="310"/>
      <c r="P352" s="310"/>
      <c r="Q352" s="310"/>
      <c r="R352" s="310"/>
      <c r="S352" s="310"/>
      <c r="T352" s="310"/>
    </row>
    <row r="353" spans="1:13" s="143" customFormat="1">
      <c r="A353" s="306" t="s">
        <v>834</v>
      </c>
      <c r="B353" s="202" t="s">
        <v>1202</v>
      </c>
      <c r="C353" s="202" t="s">
        <v>1203</v>
      </c>
      <c r="D353" s="79" t="s">
        <v>785</v>
      </c>
      <c r="E353" s="307"/>
      <c r="F353" s="120" t="s">
        <v>834</v>
      </c>
      <c r="G353" s="200" t="str">
        <f t="shared" si="35"/>
        <v>峰　祥靖</v>
      </c>
      <c r="H353" s="79" t="s">
        <v>787</v>
      </c>
      <c r="I353" s="79" t="s">
        <v>307</v>
      </c>
      <c r="J353" s="201">
        <v>1975</v>
      </c>
      <c r="K353" s="6">
        <f>IF(J353="","",(2022-J353))</f>
        <v>47</v>
      </c>
      <c r="L353" s="63" t="str">
        <f t="shared" si="33"/>
        <v>OK</v>
      </c>
      <c r="M353" s="200" t="s">
        <v>810</v>
      </c>
    </row>
    <row r="354" spans="1:13" s="143" customFormat="1">
      <c r="A354" s="306" t="s">
        <v>835</v>
      </c>
      <c r="B354" s="213" t="s">
        <v>780</v>
      </c>
      <c r="C354" s="213" t="s">
        <v>781</v>
      </c>
      <c r="D354" s="79" t="s">
        <v>785</v>
      </c>
      <c r="E354" s="314"/>
      <c r="F354" s="120" t="s">
        <v>835</v>
      </c>
      <c r="G354" s="200" t="str">
        <f t="shared" si="35"/>
        <v>野村良平</v>
      </c>
      <c r="H354" s="79" t="s">
        <v>787</v>
      </c>
      <c r="I354" s="214" t="s">
        <v>307</v>
      </c>
      <c r="J354" s="215">
        <v>1989</v>
      </c>
      <c r="K354" s="6">
        <f>IF(J354="","",(2022-J354))</f>
        <v>33</v>
      </c>
      <c r="L354" s="63" t="str">
        <f t="shared" si="33"/>
        <v>OK</v>
      </c>
      <c r="M354" s="216" t="s">
        <v>646</v>
      </c>
    </row>
    <row r="355" spans="1:13" s="143" customFormat="1">
      <c r="A355" s="306" t="s">
        <v>836</v>
      </c>
      <c r="B355" s="202" t="s">
        <v>1213</v>
      </c>
      <c r="C355" s="202" t="s">
        <v>1324</v>
      </c>
      <c r="D355" s="79" t="s">
        <v>785</v>
      </c>
      <c r="E355" s="309"/>
      <c r="F355" s="120" t="s">
        <v>836</v>
      </c>
      <c r="G355" s="200" t="str">
        <f t="shared" si="35"/>
        <v>利光龍司</v>
      </c>
      <c r="H355" s="79" t="s">
        <v>787</v>
      </c>
      <c r="I355" s="271" t="s">
        <v>307</v>
      </c>
      <c r="J355" s="212">
        <v>1972</v>
      </c>
      <c r="K355" s="6">
        <f>IF(J355="","",(2022-J355))</f>
        <v>50</v>
      </c>
      <c r="L355" s="63" t="str">
        <f t="shared" si="33"/>
        <v>OK</v>
      </c>
      <c r="M355" s="200" t="s">
        <v>547</v>
      </c>
    </row>
    <row r="356" spans="1:13" s="143" customFormat="1">
      <c r="A356" s="306" t="s">
        <v>839</v>
      </c>
      <c r="B356" s="217" t="s">
        <v>1214</v>
      </c>
      <c r="C356" s="217" t="s">
        <v>1215</v>
      </c>
      <c r="D356" s="79" t="s">
        <v>785</v>
      </c>
      <c r="E356" s="309"/>
      <c r="F356" s="120" t="s">
        <v>839</v>
      </c>
      <c r="G356" s="200" t="str">
        <f t="shared" si="35"/>
        <v>我孫子幹</v>
      </c>
      <c r="H356" s="79" t="s">
        <v>787</v>
      </c>
      <c r="I356" s="271" t="s">
        <v>326</v>
      </c>
      <c r="J356" s="212">
        <v>1959</v>
      </c>
      <c r="K356" s="6">
        <f>IF(J356="","",(2022-J356))</f>
        <v>63</v>
      </c>
      <c r="L356" s="63" t="str">
        <f t="shared" si="33"/>
        <v>OK</v>
      </c>
      <c r="M356" s="211" t="s">
        <v>345</v>
      </c>
    </row>
    <row r="357" spans="1:13" s="143" customFormat="1">
      <c r="A357" s="306" t="s">
        <v>840</v>
      </c>
      <c r="B357" s="114" t="s">
        <v>676</v>
      </c>
      <c r="C357" s="218" t="s">
        <v>677</v>
      </c>
      <c r="D357" s="79" t="s">
        <v>785</v>
      </c>
      <c r="E357" s="315"/>
      <c r="F357" s="120" t="s">
        <v>840</v>
      </c>
      <c r="G357" s="200" t="str">
        <f t="shared" si="35"/>
        <v>梶木和子</v>
      </c>
      <c r="H357" s="79" t="s">
        <v>787</v>
      </c>
      <c r="I357" s="271" t="s">
        <v>326</v>
      </c>
      <c r="J357" s="268">
        <v>1960</v>
      </c>
      <c r="K357" s="6">
        <f>IF(J357="","",(2022-J357))</f>
        <v>62</v>
      </c>
      <c r="L357" s="63" t="str">
        <f t="shared" si="33"/>
        <v>OK</v>
      </c>
      <c r="M357" s="145" t="s">
        <v>634</v>
      </c>
    </row>
    <row r="358" spans="1:13" s="143" customFormat="1" ht="14.25">
      <c r="A358" s="306" t="s">
        <v>842</v>
      </c>
      <c r="B358" s="219" t="s">
        <v>608</v>
      </c>
      <c r="C358" s="219" t="s">
        <v>592</v>
      </c>
      <c r="D358" s="79" t="s">
        <v>785</v>
      </c>
      <c r="E358" s="306"/>
      <c r="F358" s="120" t="s">
        <v>842</v>
      </c>
      <c r="G358" s="200" t="str">
        <f t="shared" si="35"/>
        <v>今井順子</v>
      </c>
      <c r="H358" s="79" t="s">
        <v>787</v>
      </c>
      <c r="I358" s="79" t="s">
        <v>467</v>
      </c>
      <c r="J358" s="122">
        <v>1958</v>
      </c>
      <c r="K358" s="6">
        <f>IF(J358="","",(2022-J358))</f>
        <v>64</v>
      </c>
      <c r="L358" s="63" t="str">
        <f t="shared" si="33"/>
        <v>OK</v>
      </c>
      <c r="M358" s="131" t="s">
        <v>351</v>
      </c>
    </row>
    <row r="359" spans="1:13" s="143" customFormat="1">
      <c r="A359" s="306" t="s">
        <v>845</v>
      </c>
      <c r="B359" s="218" t="s">
        <v>1216</v>
      </c>
      <c r="C359" s="218" t="s">
        <v>860</v>
      </c>
      <c r="D359" s="79" t="s">
        <v>785</v>
      </c>
      <c r="E359" s="50"/>
      <c r="F359" s="120" t="s">
        <v>845</v>
      </c>
      <c r="G359" s="200" t="str">
        <f t="shared" si="35"/>
        <v>辻佳子</v>
      </c>
      <c r="H359" s="79" t="s">
        <v>787</v>
      </c>
      <c r="I359" s="271" t="s">
        <v>326</v>
      </c>
      <c r="J359" s="268">
        <v>1973</v>
      </c>
      <c r="K359" s="6">
        <f>IF(J359="","",(2022-J359))</f>
        <v>49</v>
      </c>
      <c r="L359" s="63" t="str">
        <f t="shared" si="33"/>
        <v>OK</v>
      </c>
      <c r="M359" s="145" t="s">
        <v>308</v>
      </c>
    </row>
    <row r="360" spans="1:13" s="143" customFormat="1" ht="14.25">
      <c r="A360" s="306" t="s">
        <v>847</v>
      </c>
      <c r="B360" s="222" t="s">
        <v>862</v>
      </c>
      <c r="C360" s="222" t="s">
        <v>863</v>
      </c>
      <c r="D360" s="79" t="s">
        <v>785</v>
      </c>
      <c r="E360" s="306"/>
      <c r="F360" s="120" t="s">
        <v>847</v>
      </c>
      <c r="G360" s="200" t="str">
        <f t="shared" si="35"/>
        <v>西崎友香</v>
      </c>
      <c r="H360" s="79" t="s">
        <v>787</v>
      </c>
      <c r="I360" s="79" t="s">
        <v>467</v>
      </c>
      <c r="J360" s="122">
        <v>1980</v>
      </c>
      <c r="K360" s="6">
        <f>IF(J360="","",(2022-J360))</f>
        <v>42</v>
      </c>
      <c r="L360" s="63" t="str">
        <f t="shared" si="33"/>
        <v>OK</v>
      </c>
      <c r="M360" s="123" t="s">
        <v>308</v>
      </c>
    </row>
    <row r="361" spans="1:13" s="143" customFormat="1">
      <c r="A361" s="306" t="s">
        <v>849</v>
      </c>
      <c r="B361" s="217" t="s">
        <v>1217</v>
      </c>
      <c r="C361" s="217" t="s">
        <v>1218</v>
      </c>
      <c r="D361" s="79" t="s">
        <v>785</v>
      </c>
      <c r="E361" s="50"/>
      <c r="F361" s="120" t="s">
        <v>849</v>
      </c>
      <c r="G361" s="200" t="str">
        <f t="shared" si="35"/>
        <v>藤村加代子</v>
      </c>
      <c r="H361" s="79" t="s">
        <v>787</v>
      </c>
      <c r="I361" s="271" t="s">
        <v>326</v>
      </c>
      <c r="J361" s="268">
        <v>1963</v>
      </c>
      <c r="K361" s="6">
        <f>IF(J361="","",(2022-J361))</f>
        <v>59</v>
      </c>
      <c r="L361" s="63" t="str">
        <f t="shared" si="33"/>
        <v>OK</v>
      </c>
      <c r="M361" s="145" t="s">
        <v>308</v>
      </c>
    </row>
    <row r="362" spans="1:13" s="143" customFormat="1">
      <c r="A362" s="306" t="s">
        <v>850</v>
      </c>
      <c r="B362" s="223" t="s">
        <v>843</v>
      </c>
      <c r="C362" s="223" t="s">
        <v>866</v>
      </c>
      <c r="D362" s="79" t="s">
        <v>785</v>
      </c>
      <c r="E362" s="50"/>
      <c r="F362" s="120" t="s">
        <v>850</v>
      </c>
      <c r="G362" s="200" t="str">
        <f t="shared" si="35"/>
        <v>竹下光代</v>
      </c>
      <c r="H362" s="79" t="s">
        <v>787</v>
      </c>
      <c r="I362" s="271" t="s">
        <v>326</v>
      </c>
      <c r="J362" s="268">
        <v>1974</v>
      </c>
      <c r="K362" s="6">
        <f>IF(J362="","",(2022-J362))</f>
        <v>48</v>
      </c>
      <c r="L362" s="63" t="str">
        <f t="shared" si="33"/>
        <v>OK</v>
      </c>
      <c r="M362" s="60" t="s">
        <v>351</v>
      </c>
    </row>
    <row r="363" spans="1:13" s="143" customFormat="1">
      <c r="A363" s="306" t="s">
        <v>851</v>
      </c>
      <c r="B363" s="224" t="s">
        <v>776</v>
      </c>
      <c r="C363" s="224" t="s">
        <v>777</v>
      </c>
      <c r="D363" s="79" t="s">
        <v>785</v>
      </c>
      <c r="E363" s="314"/>
      <c r="F363" s="120" t="s">
        <v>851</v>
      </c>
      <c r="G363" s="200" t="str">
        <f t="shared" si="35"/>
        <v>姫井亜利沙</v>
      </c>
      <c r="H363" s="79" t="s">
        <v>787</v>
      </c>
      <c r="I363" s="271" t="s">
        <v>326</v>
      </c>
      <c r="J363" s="225">
        <v>1982</v>
      </c>
      <c r="K363" s="6">
        <f>IF(J363="","",(2022-J363))</f>
        <v>40</v>
      </c>
      <c r="L363" s="63" t="str">
        <f t="shared" si="33"/>
        <v>OK</v>
      </c>
      <c r="M363" s="216" t="s">
        <v>634</v>
      </c>
    </row>
    <row r="364" spans="1:13" s="143" customFormat="1">
      <c r="A364" s="306" t="s">
        <v>852</v>
      </c>
      <c r="B364" s="127" t="s">
        <v>848</v>
      </c>
      <c r="C364" s="127" t="s">
        <v>1223</v>
      </c>
      <c r="D364" s="79" t="s">
        <v>785</v>
      </c>
      <c r="E364" s="308"/>
      <c r="F364" s="120" t="s">
        <v>852</v>
      </c>
      <c r="G364" s="200" t="str">
        <f t="shared" si="35"/>
        <v>田中有紀</v>
      </c>
      <c r="H364" s="79" t="s">
        <v>787</v>
      </c>
      <c r="I364" s="271" t="s">
        <v>326</v>
      </c>
      <c r="J364" s="225">
        <v>1969</v>
      </c>
      <c r="K364" s="6">
        <f>IF(J364="","",(2022-J364))</f>
        <v>53</v>
      </c>
      <c r="L364" s="63" t="str">
        <f t="shared" si="33"/>
        <v>OK</v>
      </c>
      <c r="M364" s="211" t="s">
        <v>797</v>
      </c>
    </row>
    <row r="365" spans="1:13" s="143" customFormat="1">
      <c r="A365" s="306" t="s">
        <v>853</v>
      </c>
      <c r="B365" s="127" t="s">
        <v>1224</v>
      </c>
      <c r="C365" s="127" t="s">
        <v>350</v>
      </c>
      <c r="D365" s="79" t="s">
        <v>785</v>
      </c>
      <c r="E365" s="308"/>
      <c r="F365" s="120" t="s">
        <v>853</v>
      </c>
      <c r="G365" s="200" t="str">
        <f t="shared" si="35"/>
        <v>苗村直子</v>
      </c>
      <c r="H365" s="79" t="s">
        <v>787</v>
      </c>
      <c r="I365" s="271" t="s">
        <v>326</v>
      </c>
      <c r="J365" s="225">
        <v>1974</v>
      </c>
      <c r="K365" s="6">
        <f>IF(J365="","",(2022-J365))</f>
        <v>48</v>
      </c>
      <c r="L365" s="63" t="str">
        <f t="shared" si="33"/>
        <v>OK</v>
      </c>
      <c r="M365" s="211" t="s">
        <v>797</v>
      </c>
    </row>
    <row r="366" spans="1:13" s="143" customFormat="1">
      <c r="A366" s="306" t="s">
        <v>856</v>
      </c>
      <c r="B366" s="127" t="s">
        <v>701</v>
      </c>
      <c r="C366" s="127" t="s">
        <v>1146</v>
      </c>
      <c r="D366" s="79" t="s">
        <v>785</v>
      </c>
      <c r="E366" s="308"/>
      <c r="F366" s="120" t="s">
        <v>856</v>
      </c>
      <c r="G366" s="200" t="str">
        <f t="shared" si="35"/>
        <v>梅田陽子</v>
      </c>
      <c r="H366" s="79" t="s">
        <v>787</v>
      </c>
      <c r="I366" s="271" t="s">
        <v>326</v>
      </c>
      <c r="J366" s="225">
        <v>1969</v>
      </c>
      <c r="K366" s="6">
        <f>IF(J366="","",(2022-J366))</f>
        <v>53</v>
      </c>
      <c r="L366" s="63" t="str">
        <f t="shared" si="33"/>
        <v>OK</v>
      </c>
      <c r="M366" s="211" t="s">
        <v>438</v>
      </c>
    </row>
    <row r="367" spans="1:13" s="143" customFormat="1">
      <c r="A367" s="306" t="s">
        <v>857</v>
      </c>
      <c r="B367" s="220" t="s">
        <v>854</v>
      </c>
      <c r="C367" s="221" t="s">
        <v>855</v>
      </c>
      <c r="D367" s="79" t="s">
        <v>785</v>
      </c>
      <c r="E367" s="316"/>
      <c r="F367" s="120" t="s">
        <v>857</v>
      </c>
      <c r="G367" s="200" t="str">
        <f t="shared" si="35"/>
        <v>植垣貴美子</v>
      </c>
      <c r="H367" s="79" t="s">
        <v>787</v>
      </c>
      <c r="I367" s="79" t="s">
        <v>467</v>
      </c>
      <c r="J367" s="132">
        <v>1965</v>
      </c>
      <c r="K367" s="6">
        <f>IF(J367="","",(2022-J367))</f>
        <v>57</v>
      </c>
      <c r="L367" s="63" t="str">
        <f t="shared" si="33"/>
        <v>OK</v>
      </c>
      <c r="M367" s="128" t="s">
        <v>393</v>
      </c>
    </row>
    <row r="368" spans="1:13" s="143" customFormat="1" ht="14.25">
      <c r="A368" s="306" t="s">
        <v>858</v>
      </c>
      <c r="B368" s="210" t="s">
        <v>837</v>
      </c>
      <c r="C368" s="210" t="s">
        <v>838</v>
      </c>
      <c r="D368" s="79" t="s">
        <v>785</v>
      </c>
      <c r="E368" s="317"/>
      <c r="F368" s="120" t="s">
        <v>858</v>
      </c>
      <c r="G368" s="200" t="str">
        <f t="shared" si="35"/>
        <v>高瀬眞志</v>
      </c>
      <c r="H368" s="79" t="s">
        <v>787</v>
      </c>
      <c r="I368" s="79" t="s">
        <v>307</v>
      </c>
      <c r="J368" s="72">
        <v>1959</v>
      </c>
      <c r="K368" s="6">
        <f>IF(J368="","",(2022-J368))</f>
        <v>63</v>
      </c>
      <c r="L368" s="63" t="str">
        <f t="shared" si="33"/>
        <v>OK</v>
      </c>
      <c r="M368" s="123" t="s">
        <v>314</v>
      </c>
    </row>
    <row r="369" spans="1:15" s="143" customFormat="1">
      <c r="A369" s="306" t="s">
        <v>859</v>
      </c>
      <c r="B369" s="125" t="s">
        <v>1325</v>
      </c>
      <c r="C369" s="125" t="s">
        <v>1326</v>
      </c>
      <c r="D369" s="79" t="s">
        <v>785</v>
      </c>
      <c r="E369" s="308"/>
      <c r="F369" s="120" t="s">
        <v>859</v>
      </c>
      <c r="G369" s="200" t="str">
        <f t="shared" si="35"/>
        <v>池本敦貴</v>
      </c>
      <c r="H369" s="79" t="s">
        <v>787</v>
      </c>
      <c r="I369" s="79" t="s">
        <v>307</v>
      </c>
      <c r="J369" s="225">
        <v>1993</v>
      </c>
      <c r="K369" s="6">
        <f>IF(J369="","",(2022-J369))</f>
        <v>29</v>
      </c>
      <c r="L369" s="63" t="str">
        <f t="shared" si="33"/>
        <v>OK</v>
      </c>
      <c r="M369" s="123" t="s">
        <v>308</v>
      </c>
    </row>
    <row r="370" spans="1:15" s="143" customFormat="1">
      <c r="A370" s="306" t="s">
        <v>861</v>
      </c>
      <c r="B370" s="89" t="s">
        <v>1327</v>
      </c>
      <c r="C370" s="89" t="s">
        <v>1328</v>
      </c>
      <c r="D370" s="79" t="s">
        <v>785</v>
      </c>
      <c r="F370" s="120" t="s">
        <v>861</v>
      </c>
      <c r="G370" s="200" t="str">
        <f t="shared" si="35"/>
        <v>岡村治孝</v>
      </c>
      <c r="H370" s="79" t="s">
        <v>787</v>
      </c>
      <c r="I370" s="79" t="s">
        <v>307</v>
      </c>
      <c r="J370" s="225">
        <v>1971</v>
      </c>
      <c r="K370" s="6">
        <f>IF(J370="","",(2022-J370))</f>
        <v>51</v>
      </c>
      <c r="L370" s="63" t="str">
        <f t="shared" si="33"/>
        <v>OK</v>
      </c>
      <c r="M370" s="211" t="s">
        <v>1039</v>
      </c>
    </row>
    <row r="371" spans="1:15" s="143" customFormat="1">
      <c r="A371" s="306" t="s">
        <v>864</v>
      </c>
      <c r="B371" s="73" t="s">
        <v>764</v>
      </c>
      <c r="C371" s="73" t="s">
        <v>1329</v>
      </c>
      <c r="D371" s="79" t="s">
        <v>785</v>
      </c>
      <c r="E371" s="145"/>
      <c r="F371" s="120" t="s">
        <v>864</v>
      </c>
      <c r="G371" s="200" t="str">
        <f t="shared" si="35"/>
        <v>谷口美佳</v>
      </c>
      <c r="H371" s="79" t="s">
        <v>787</v>
      </c>
      <c r="I371" s="145" t="s">
        <v>326</v>
      </c>
      <c r="J371" s="225">
        <v>1972</v>
      </c>
      <c r="K371" s="6">
        <f>IF(J371="","",(2022-J371))</f>
        <v>50</v>
      </c>
      <c r="L371" s="63" t="str">
        <f t="shared" si="33"/>
        <v>OK</v>
      </c>
      <c r="M371" s="211" t="s">
        <v>1039</v>
      </c>
      <c r="N371" s="145"/>
      <c r="O371" s="145"/>
    </row>
    <row r="372" spans="1:15" s="143" customFormat="1">
      <c r="A372" s="306" t="s">
        <v>865</v>
      </c>
      <c r="B372" s="145" t="s">
        <v>1330</v>
      </c>
      <c r="C372" s="145" t="s">
        <v>1331</v>
      </c>
      <c r="D372" s="79" t="s">
        <v>785</v>
      </c>
      <c r="E372" s="145"/>
      <c r="F372" s="120" t="s">
        <v>865</v>
      </c>
      <c r="G372" s="200" t="str">
        <f t="shared" si="35"/>
        <v>林哲学</v>
      </c>
      <c r="H372" s="79" t="s">
        <v>787</v>
      </c>
      <c r="I372" s="79" t="s">
        <v>307</v>
      </c>
      <c r="J372" s="266">
        <v>1995</v>
      </c>
      <c r="K372" s="64">
        <f>IF(J372="","",(2022-J372))</f>
        <v>27</v>
      </c>
      <c r="L372" s="63" t="str">
        <f t="shared" si="33"/>
        <v>OK</v>
      </c>
      <c r="M372" s="145" t="s">
        <v>385</v>
      </c>
      <c r="N372" s="145"/>
      <c r="O372" s="145"/>
    </row>
    <row r="373" spans="1:15" s="143" customFormat="1">
      <c r="A373" s="306"/>
      <c r="B373" s="145"/>
      <c r="C373" s="145"/>
      <c r="D373" s="79"/>
      <c r="E373" s="145"/>
      <c r="F373" s="120"/>
      <c r="G373" s="200"/>
      <c r="H373" s="79"/>
      <c r="I373" s="79"/>
      <c r="J373" s="64"/>
      <c r="K373" s="64"/>
      <c r="L373" s="63"/>
      <c r="M373" s="145"/>
      <c r="N373" s="145"/>
      <c r="O373" s="145"/>
    </row>
    <row r="374" spans="1:15">
      <c r="G374" s="145" t="s">
        <v>300</v>
      </c>
      <c r="H374" s="673" t="s">
        <v>301</v>
      </c>
      <c r="I374" s="673"/>
      <c r="J374" s="673"/>
      <c r="L374" s="63"/>
    </row>
    <row r="375" spans="1:15">
      <c r="G375" s="273">
        <f>COUNTIF($M$377:$M$381,"東近江市")</f>
        <v>0</v>
      </c>
      <c r="H375" s="674">
        <f>(G375/RIGHT($A$378,2))</f>
        <v>0</v>
      </c>
      <c r="I375" s="674"/>
      <c r="J375" s="674"/>
      <c r="L375" s="63"/>
    </row>
    <row r="376" spans="1:15">
      <c r="L376" s="63" t="str">
        <f t="shared" ref="L376:L383" si="36">IF(G376="","",IF(COUNTIF($G$3:$G$633,G376)&gt;1,"2重登録","OK"))</f>
        <v/>
      </c>
    </row>
    <row r="377" spans="1:15">
      <c r="A377" s="78" t="s">
        <v>867</v>
      </c>
      <c r="B377" s="145" t="s">
        <v>1098</v>
      </c>
      <c r="C377" s="145" t="s">
        <v>1225</v>
      </c>
      <c r="D377" s="145" t="s">
        <v>870</v>
      </c>
      <c r="F377" s="120" t="str">
        <f t="shared" ref="F377:F383" si="37">A377</f>
        <v>こ０１</v>
      </c>
      <c r="G377" s="145" t="str">
        <f t="shared" ref="G377:G383" si="38">B377&amp;C377</f>
        <v>松本康司</v>
      </c>
      <c r="H377" s="145" t="s">
        <v>870</v>
      </c>
      <c r="I377" s="79" t="s">
        <v>473</v>
      </c>
      <c r="J377" s="64">
        <v>1981</v>
      </c>
      <c r="K377" s="119">
        <f>2022-J377</f>
        <v>41</v>
      </c>
      <c r="L377" s="63" t="str">
        <f t="shared" si="36"/>
        <v>OK</v>
      </c>
      <c r="M377" s="145" t="s">
        <v>873</v>
      </c>
    </row>
    <row r="378" spans="1:15">
      <c r="A378" s="78" t="s">
        <v>1332</v>
      </c>
      <c r="B378" s="116" t="s">
        <v>1227</v>
      </c>
      <c r="C378" s="62" t="s">
        <v>1035</v>
      </c>
      <c r="D378" s="145" t="s">
        <v>870</v>
      </c>
      <c r="F378" s="120" t="str">
        <f t="shared" si="37"/>
        <v>こ０２</v>
      </c>
      <c r="G378" s="145" t="str">
        <f t="shared" si="38"/>
        <v>松原礼</v>
      </c>
      <c r="H378" s="145" t="s">
        <v>870</v>
      </c>
      <c r="I378" s="79" t="s">
        <v>473</v>
      </c>
      <c r="J378" s="9">
        <v>1987</v>
      </c>
      <c r="K378" s="119">
        <f>2022-J378</f>
        <v>35</v>
      </c>
      <c r="L378" s="63" t="str">
        <f t="shared" si="36"/>
        <v>OK</v>
      </c>
      <c r="M378" s="145" t="s">
        <v>1228</v>
      </c>
    </row>
    <row r="379" spans="1:15">
      <c r="A379" s="78" t="s">
        <v>874</v>
      </c>
      <c r="B379" s="116" t="s">
        <v>1321</v>
      </c>
      <c r="C379" s="62" t="s">
        <v>1333</v>
      </c>
      <c r="D379" s="145" t="s">
        <v>870</v>
      </c>
      <c r="F379" s="120" t="str">
        <f t="shared" si="37"/>
        <v>こ０３</v>
      </c>
      <c r="G379" s="145" t="str">
        <f t="shared" si="38"/>
        <v>山田直八</v>
      </c>
      <c r="H379" s="145" t="s">
        <v>870</v>
      </c>
      <c r="I379" s="79" t="s">
        <v>473</v>
      </c>
      <c r="J379" s="9">
        <v>1972</v>
      </c>
      <c r="K379" s="119">
        <f>2022-J379</f>
        <v>50</v>
      </c>
      <c r="L379" s="63" t="str">
        <f t="shared" si="36"/>
        <v>OK</v>
      </c>
      <c r="M379" s="145" t="s">
        <v>1334</v>
      </c>
    </row>
    <row r="380" spans="1:15">
      <c r="A380" s="78" t="s">
        <v>876</v>
      </c>
      <c r="B380" s="116" t="s">
        <v>1229</v>
      </c>
      <c r="C380" s="117" t="s">
        <v>1230</v>
      </c>
      <c r="D380" s="145" t="s">
        <v>1231</v>
      </c>
      <c r="F380" s="120" t="str">
        <f t="shared" si="37"/>
        <v>こ０４</v>
      </c>
      <c r="G380" s="145" t="str">
        <f t="shared" si="38"/>
        <v>水谷真逸</v>
      </c>
      <c r="H380" s="271" t="s">
        <v>1231</v>
      </c>
      <c r="I380" s="271" t="s">
        <v>307</v>
      </c>
      <c r="J380" s="9">
        <v>1970</v>
      </c>
      <c r="K380" s="6">
        <f>IF(J380="","",(2022-J380))</f>
        <v>52</v>
      </c>
      <c r="L380" s="63" t="str">
        <f t="shared" si="36"/>
        <v>OK</v>
      </c>
      <c r="M380" s="78" t="s">
        <v>1232</v>
      </c>
    </row>
    <row r="381" spans="1:15">
      <c r="A381" s="78" t="s">
        <v>1233</v>
      </c>
      <c r="B381" s="145" t="s">
        <v>379</v>
      </c>
      <c r="C381" s="145" t="s">
        <v>1234</v>
      </c>
      <c r="D381" s="145" t="s">
        <v>870</v>
      </c>
      <c r="F381" s="120" t="str">
        <f t="shared" si="37"/>
        <v>こ０８</v>
      </c>
      <c r="G381" s="145" t="str">
        <f t="shared" si="38"/>
        <v>八木篤司</v>
      </c>
      <c r="H381" s="145" t="s">
        <v>870</v>
      </c>
      <c r="I381" s="50" t="s">
        <v>473</v>
      </c>
      <c r="J381" s="64">
        <v>1973</v>
      </c>
      <c r="K381" s="119">
        <f>2022-J381</f>
        <v>49</v>
      </c>
      <c r="L381" s="63" t="str">
        <f t="shared" si="36"/>
        <v>OK</v>
      </c>
      <c r="M381" s="145" t="s">
        <v>438</v>
      </c>
      <c r="O381" s="272"/>
    </row>
    <row r="382" spans="1:15">
      <c r="A382" s="78" t="s">
        <v>1235</v>
      </c>
      <c r="B382" s="226" t="s">
        <v>1236</v>
      </c>
      <c r="C382" s="227" t="s">
        <v>1237</v>
      </c>
      <c r="D382" s="145" t="s">
        <v>870</v>
      </c>
      <c r="E382" s="228"/>
      <c r="F382" s="120" t="str">
        <f t="shared" si="37"/>
        <v>こ０９</v>
      </c>
      <c r="G382" s="228" t="str">
        <f t="shared" si="38"/>
        <v>河合陽太</v>
      </c>
      <c r="H382" s="145" t="s">
        <v>870</v>
      </c>
      <c r="I382" s="229" t="s">
        <v>307</v>
      </c>
      <c r="J382" s="230">
        <v>1997</v>
      </c>
      <c r="K382" s="231">
        <f>IF(J382="","",(2022-J382))</f>
        <v>25</v>
      </c>
      <c r="L382" s="63" t="str">
        <f t="shared" si="36"/>
        <v>OK</v>
      </c>
      <c r="M382" s="228" t="s">
        <v>634</v>
      </c>
      <c r="N382" s="228"/>
      <c r="O382" s="228"/>
    </row>
    <row r="383" spans="1:15" s="272" customFormat="1" ht="18.75" customHeight="1">
      <c r="A383" s="78" t="s">
        <v>1238</v>
      </c>
      <c r="B383" s="145" t="s">
        <v>1239</v>
      </c>
      <c r="C383" s="145" t="s">
        <v>368</v>
      </c>
      <c r="D383" s="145" t="s">
        <v>870</v>
      </c>
      <c r="E383" s="145"/>
      <c r="F383" s="120" t="str">
        <f t="shared" si="37"/>
        <v>こ１０</v>
      </c>
      <c r="G383" s="145" t="str">
        <f t="shared" si="38"/>
        <v>國本太郎</v>
      </c>
      <c r="H383" s="145" t="s">
        <v>870</v>
      </c>
      <c r="I383" s="229" t="s">
        <v>307</v>
      </c>
      <c r="J383" s="64">
        <v>1974</v>
      </c>
      <c r="K383" s="231">
        <f>IF(J383="","",(2022-J383))</f>
        <v>48</v>
      </c>
      <c r="L383" s="63" t="str">
        <f t="shared" si="36"/>
        <v>OK</v>
      </c>
      <c r="M383" s="145" t="s">
        <v>389</v>
      </c>
      <c r="N383" s="145"/>
    </row>
    <row r="384" spans="1:15" s="228" customFormat="1" ht="14.25" customHeight="1">
      <c r="A384" s="78"/>
      <c r="B384" s="145"/>
      <c r="C384" s="145"/>
      <c r="D384" s="145"/>
      <c r="E384" s="145"/>
      <c r="F384" s="145"/>
      <c r="G384" s="145"/>
      <c r="H384" s="145"/>
      <c r="I384" s="50"/>
      <c r="J384" s="64"/>
      <c r="K384" s="119"/>
      <c r="L384" s="63"/>
      <c r="M384" s="145"/>
      <c r="N384" s="145"/>
      <c r="O384" s="272"/>
    </row>
    <row r="385" spans="1:15" s="272" customFormat="1" ht="18.75" customHeight="1">
      <c r="A385" s="232"/>
      <c r="B385" s="266"/>
      <c r="C385" s="675">
        <f>RIGHT(A146,2)+RIGHT(A27,2)+RIGHT(A277,2)+RIGHT(A300,2)+RIGHT(A383,2)+RIGHT(A317,2)+RIGHT(A203,2)+RIGHT(A369,2)+RIGHT(A245,2)+RIGHT(A114,2)+RIGHT(A65,2)</f>
        <v>299</v>
      </c>
      <c r="D385" s="675"/>
      <c r="E385" s="675"/>
      <c r="F385" s="63"/>
      <c r="G385" s="676">
        <f>$H$151+$G$212+$H$287+$G$326+$H$71+G122+$H$2+I307+H34+$G$375+H251</f>
        <v>55</v>
      </c>
      <c r="H385" s="676"/>
      <c r="I385" s="145"/>
      <c r="J385" s="64"/>
      <c r="K385" s="64"/>
      <c r="L385" s="63"/>
      <c r="M385" s="145"/>
    </row>
    <row r="386" spans="1:15" s="272" customFormat="1" ht="18.75" customHeight="1">
      <c r="A386" s="78"/>
      <c r="B386" s="266"/>
      <c r="C386" s="675"/>
      <c r="D386" s="675"/>
      <c r="E386" s="675"/>
      <c r="F386" s="63"/>
      <c r="G386" s="676"/>
      <c r="H386" s="676"/>
      <c r="I386" s="145"/>
      <c r="J386" s="64"/>
      <c r="K386" s="64"/>
      <c r="L386" s="145"/>
      <c r="M386" s="145"/>
    </row>
    <row r="387" spans="1:15" s="272" customFormat="1" ht="18.75" customHeight="1">
      <c r="A387" s="78"/>
      <c r="B387" s="145"/>
      <c r="C387" s="145" t="s">
        <v>1240</v>
      </c>
      <c r="D387" s="145"/>
      <c r="E387" s="145"/>
      <c r="F387" s="145"/>
      <c r="G387" s="75"/>
      <c r="H387" s="75"/>
      <c r="I387" s="145"/>
      <c r="J387" s="64"/>
      <c r="K387" s="64"/>
      <c r="L387" s="145"/>
      <c r="M387" s="145"/>
    </row>
    <row r="388" spans="1:15" s="272" customFormat="1" ht="18.75" customHeight="1">
      <c r="A388" s="78"/>
      <c r="B388" s="145"/>
      <c r="C388" s="145"/>
      <c r="D388" s="664"/>
      <c r="E388" s="145"/>
      <c r="F388" s="145"/>
      <c r="G388" s="665" t="s">
        <v>877</v>
      </c>
      <c r="H388" s="665"/>
      <c r="I388" s="145"/>
      <c r="J388" s="64"/>
      <c r="K388" s="64"/>
      <c r="L388" s="145"/>
      <c r="M388" s="145"/>
    </row>
    <row r="389" spans="1:15" s="272" customFormat="1">
      <c r="A389" s="78"/>
      <c r="B389" s="145"/>
      <c r="C389" s="664"/>
      <c r="D389" s="664"/>
      <c r="E389" s="145"/>
      <c r="F389" s="145"/>
      <c r="G389" s="665"/>
      <c r="H389" s="665"/>
      <c r="I389" s="145"/>
      <c r="J389" s="64"/>
      <c r="K389" s="64"/>
      <c r="L389" s="145"/>
      <c r="M389" s="145"/>
    </row>
    <row r="390" spans="1:15" s="272" customFormat="1">
      <c r="A390" s="78"/>
      <c r="B390" s="145"/>
      <c r="C390" s="664"/>
      <c r="D390" s="145"/>
      <c r="E390" s="145"/>
      <c r="F390" s="145"/>
      <c r="G390" s="666">
        <f>$G$385/$C$385</f>
        <v>0.18394648829431437</v>
      </c>
      <c r="H390" s="666"/>
      <c r="I390" s="145"/>
      <c r="J390" s="64"/>
      <c r="K390" s="64"/>
      <c r="L390" s="145"/>
      <c r="M390" s="145"/>
    </row>
    <row r="391" spans="1:15" s="272" customFormat="1">
      <c r="A391" s="78"/>
      <c r="B391" s="145"/>
      <c r="C391" s="145"/>
      <c r="D391" s="145"/>
      <c r="E391" s="145"/>
      <c r="F391" s="145"/>
      <c r="G391" s="666"/>
      <c r="H391" s="666"/>
      <c r="I391" s="145"/>
      <c r="J391" s="64"/>
      <c r="K391" s="64"/>
      <c r="L391" s="145"/>
      <c r="M391" s="145"/>
    </row>
    <row r="392" spans="1:15" s="272" customFormat="1">
      <c r="A392" s="78"/>
      <c r="B392" s="145"/>
      <c r="C392" s="59"/>
      <c r="D392" s="145"/>
      <c r="E392" s="145"/>
      <c r="F392" s="145"/>
      <c r="G392" s="145"/>
      <c r="H392" s="145"/>
      <c r="I392" s="145"/>
      <c r="J392" s="64"/>
      <c r="K392" s="64"/>
      <c r="L392" s="145"/>
      <c r="M392" s="145"/>
      <c r="O392" s="145"/>
    </row>
    <row r="393" spans="1:15" s="272" customFormat="1">
      <c r="A393" s="78"/>
      <c r="B393" s="145"/>
      <c r="C393" s="145"/>
      <c r="D393" s="145"/>
      <c r="E393" s="145"/>
      <c r="F393" s="145"/>
      <c r="G393" s="145"/>
      <c r="H393" s="145"/>
      <c r="I393" s="145"/>
      <c r="J393" s="64"/>
      <c r="K393" s="64"/>
      <c r="L393" s="145"/>
      <c r="M393" s="145"/>
      <c r="O393" s="145"/>
    </row>
    <row r="394" spans="1:15" ht="13.5" customHeight="1"/>
    <row r="395" spans="1:15" ht="13.5" customHeight="1"/>
    <row r="396" spans="1:15" ht="13.5" customHeight="1"/>
    <row r="397" spans="1:15" ht="13.5" customHeight="1"/>
    <row r="398" spans="1:15" ht="13.5" customHeight="1"/>
    <row r="399" spans="1:15" ht="13.5" customHeight="1"/>
    <row r="400" spans="1:15"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sheetData>
  <sheetProtection algorithmName="SHA-512" hashValue="Mzv5/p+oEQ2LVwnqqMY4dwqoyuE3Bsd/IBcAxbdLtRjUAJhpFC4z7P/SGwb5QY7MfpUxV/m5Ma4/792b6xQwWw==" saltValue="3pcACpioEOOMTawEiQP55g==" spinCount="100000" sheet="1" objects="1" scenarios="1"/>
  <mergeCells count="56">
    <mergeCell ref="B70:C71"/>
    <mergeCell ref="D70:G71"/>
    <mergeCell ref="I70:K70"/>
    <mergeCell ref="I71:K71"/>
    <mergeCell ref="B73:C73"/>
    <mergeCell ref="B33:C34"/>
    <mergeCell ref="D33:G34"/>
    <mergeCell ref="I33:K33"/>
    <mergeCell ref="I34:K34"/>
    <mergeCell ref="B36:C36"/>
    <mergeCell ref="B1:C2"/>
    <mergeCell ref="D1:G2"/>
    <mergeCell ref="I1:K1"/>
    <mergeCell ref="B4:C4"/>
    <mergeCell ref="I3:K3"/>
    <mergeCell ref="D285:G287"/>
    <mergeCell ref="B286:C287"/>
    <mergeCell ref="I286:K286"/>
    <mergeCell ref="I287:K287"/>
    <mergeCell ref="B289:C289"/>
    <mergeCell ref="D119:H120"/>
    <mergeCell ref="H121:J121"/>
    <mergeCell ref="B122:C122"/>
    <mergeCell ref="H122:J122"/>
    <mergeCell ref="B150:C151"/>
    <mergeCell ref="D150:G151"/>
    <mergeCell ref="I150:K150"/>
    <mergeCell ref="I151:L151"/>
    <mergeCell ref="B119:C120"/>
    <mergeCell ref="B209:C210"/>
    <mergeCell ref="D209:G210"/>
    <mergeCell ref="H209:I210"/>
    <mergeCell ref="H211:J211"/>
    <mergeCell ref="B212:C212"/>
    <mergeCell ref="H212:J212"/>
    <mergeCell ref="M243:N243"/>
    <mergeCell ref="B249:C250"/>
    <mergeCell ref="D249:F250"/>
    <mergeCell ref="I250:K250"/>
    <mergeCell ref="I251:K251"/>
    <mergeCell ref="D388:D389"/>
    <mergeCell ref="G388:H389"/>
    <mergeCell ref="C389:C390"/>
    <mergeCell ref="G390:H391"/>
    <mergeCell ref="L307:M307"/>
    <mergeCell ref="B309:C309"/>
    <mergeCell ref="B323:C324"/>
    <mergeCell ref="D323:G324"/>
    <mergeCell ref="B326:C326"/>
    <mergeCell ref="B306:D307"/>
    <mergeCell ref="E306:H307"/>
    <mergeCell ref="I307:J307"/>
    <mergeCell ref="H374:J374"/>
    <mergeCell ref="H375:J375"/>
    <mergeCell ref="C385:E386"/>
    <mergeCell ref="G385:H386"/>
  </mergeCells>
  <phoneticPr fontId="3"/>
  <conditionalFormatting sqref="M380">
    <cfRule type="cellIs" dxfId="12" priority="11" operator="equal">
      <formula>"東近江市"</formula>
    </cfRule>
  </conditionalFormatting>
  <conditionalFormatting sqref="I380">
    <cfRule type="cellIs" dxfId="11" priority="12" operator="equal">
      <formula>"女"</formula>
    </cfRule>
    <cfRule type="cellIs" dxfId="10" priority="13" operator="equal">
      <formula>"女"</formula>
    </cfRule>
  </conditionalFormatting>
  <conditionalFormatting sqref="I114:I116 G114:G116">
    <cfRule type="expression" dxfId="9" priority="10">
      <formula>COUNTIF($I114,"女")</formula>
    </cfRule>
  </conditionalFormatting>
  <conditionalFormatting sqref="B114:C116">
    <cfRule type="expression" dxfId="8" priority="9">
      <formula>COUNTIF($I114,"女")</formula>
    </cfRule>
  </conditionalFormatting>
  <conditionalFormatting sqref="M114:M116">
    <cfRule type="expression" dxfId="7" priority="8">
      <formula>COUNTIF($M114,"東近江市")</formula>
    </cfRule>
  </conditionalFormatting>
  <conditionalFormatting sqref="I74:I104 B74:C111 G74:G111 B112">
    <cfRule type="expression" dxfId="6" priority="3">
      <formula>COUNTIF($I74,"女")</formula>
    </cfRule>
  </conditionalFormatting>
  <conditionalFormatting sqref="M74:M105">
    <cfRule type="expression" dxfId="5" priority="4">
      <formula>COUNTIF($M74,"東近江市")</formula>
    </cfRule>
  </conditionalFormatting>
  <conditionalFormatting sqref="I106:I111">
    <cfRule type="expression" dxfId="4" priority="6">
      <formula>COUNTIF($I106,"女")</formula>
    </cfRule>
  </conditionalFormatting>
  <conditionalFormatting sqref="M106:M113">
    <cfRule type="expression" dxfId="3" priority="5">
      <formula>COUNTIF($M106,"東近江市")</formula>
    </cfRule>
  </conditionalFormatting>
  <conditionalFormatting sqref="I105">
    <cfRule type="expression" dxfId="2" priority="7">
      <formula>COUNTIF($I105,"女")</formula>
    </cfRule>
  </conditionalFormatting>
  <conditionalFormatting sqref="I112:I113">
    <cfRule type="expression" dxfId="1" priority="2">
      <formula>COUNTIF($I112,"女")</formula>
    </cfRule>
  </conditionalFormatting>
  <conditionalFormatting sqref="G112:G113">
    <cfRule type="expression" dxfId="0" priority="1">
      <formula>COUNTIF($I112,"女")</formula>
    </cfRule>
  </conditionalFormatting>
  <dataValidations count="3">
    <dataValidation type="list" allowBlank="1" showInputMessage="1" showErrorMessage="1" sqref="E378:E384 JA378:JA384 SW378:SW384 ACS378:ACS384 AMO378:AMO384 AWK378:AWK384 BGG378:BGG384 BQC378:BQC384 BZY378:BZY384 CJU378:CJU384 CTQ378:CTQ384 DDM378:DDM384 DNI378:DNI384 DXE378:DXE384 EHA378:EHA384 EQW378:EQW384 FAS378:FAS384 FKO378:FKO384 FUK378:FUK384 GEG378:GEG384 GOC378:GOC384 GXY378:GXY384 HHU378:HHU384 HRQ378:HRQ384 IBM378:IBM384 ILI378:ILI384 IVE378:IVE384 JFA378:JFA384 JOW378:JOW384 JYS378:JYS384 KIO378:KIO384 KSK378:KSK384 LCG378:LCG384 LMC378:LMC384 LVY378:LVY384 MFU378:MFU384 MPQ378:MPQ384 MZM378:MZM384 NJI378:NJI384 NTE378:NTE384 ODA378:ODA384 OMW378:OMW384 OWS378:OWS384 PGO378:PGO384 PQK378:PQK384 QAG378:QAG384 QKC378:QKC384 QTY378:QTY384 RDU378:RDU384 RNQ378:RNQ384 RXM378:RXM384 SHI378:SHI384 SRE378:SRE384 TBA378:TBA384 TKW378:TKW384 TUS378:TUS384 UEO378:UEO384 UOK378:UOK384 UYG378:UYG384 VIC378:VIC384 VRY378:VRY384 WBU378:WBU384 WLQ378:WLQ384 WVM378:WVM384 E65914:E65920 JA65914:JA65920 SW65914:SW65920 ACS65914:ACS65920 AMO65914:AMO65920 AWK65914:AWK65920 BGG65914:BGG65920 BQC65914:BQC65920 BZY65914:BZY65920 CJU65914:CJU65920 CTQ65914:CTQ65920 DDM65914:DDM65920 DNI65914:DNI65920 DXE65914:DXE65920 EHA65914:EHA65920 EQW65914:EQW65920 FAS65914:FAS65920 FKO65914:FKO65920 FUK65914:FUK65920 GEG65914:GEG65920 GOC65914:GOC65920 GXY65914:GXY65920 HHU65914:HHU65920 HRQ65914:HRQ65920 IBM65914:IBM65920 ILI65914:ILI65920 IVE65914:IVE65920 JFA65914:JFA65920 JOW65914:JOW65920 JYS65914:JYS65920 KIO65914:KIO65920 KSK65914:KSK65920 LCG65914:LCG65920 LMC65914:LMC65920 LVY65914:LVY65920 MFU65914:MFU65920 MPQ65914:MPQ65920 MZM65914:MZM65920 NJI65914:NJI65920 NTE65914:NTE65920 ODA65914:ODA65920 OMW65914:OMW65920 OWS65914:OWS65920 PGO65914:PGO65920 PQK65914:PQK65920 QAG65914:QAG65920 QKC65914:QKC65920 QTY65914:QTY65920 RDU65914:RDU65920 RNQ65914:RNQ65920 RXM65914:RXM65920 SHI65914:SHI65920 SRE65914:SRE65920 TBA65914:TBA65920 TKW65914:TKW65920 TUS65914:TUS65920 UEO65914:UEO65920 UOK65914:UOK65920 UYG65914:UYG65920 VIC65914:VIC65920 VRY65914:VRY65920 WBU65914:WBU65920 WLQ65914:WLQ65920 WVM65914:WVM65920 E131450:E131456 JA131450:JA131456 SW131450:SW131456 ACS131450:ACS131456 AMO131450:AMO131456 AWK131450:AWK131456 BGG131450:BGG131456 BQC131450:BQC131456 BZY131450:BZY131456 CJU131450:CJU131456 CTQ131450:CTQ131456 DDM131450:DDM131456 DNI131450:DNI131456 DXE131450:DXE131456 EHA131450:EHA131456 EQW131450:EQW131456 FAS131450:FAS131456 FKO131450:FKO131456 FUK131450:FUK131456 GEG131450:GEG131456 GOC131450:GOC131456 GXY131450:GXY131456 HHU131450:HHU131456 HRQ131450:HRQ131456 IBM131450:IBM131456 ILI131450:ILI131456 IVE131450:IVE131456 JFA131450:JFA131456 JOW131450:JOW131456 JYS131450:JYS131456 KIO131450:KIO131456 KSK131450:KSK131456 LCG131450:LCG131456 LMC131450:LMC131456 LVY131450:LVY131456 MFU131450:MFU131456 MPQ131450:MPQ131456 MZM131450:MZM131456 NJI131450:NJI131456 NTE131450:NTE131456 ODA131450:ODA131456 OMW131450:OMW131456 OWS131450:OWS131456 PGO131450:PGO131456 PQK131450:PQK131456 QAG131450:QAG131456 QKC131450:QKC131456 QTY131450:QTY131456 RDU131450:RDU131456 RNQ131450:RNQ131456 RXM131450:RXM131456 SHI131450:SHI131456 SRE131450:SRE131456 TBA131450:TBA131456 TKW131450:TKW131456 TUS131450:TUS131456 UEO131450:UEO131456 UOK131450:UOK131456 UYG131450:UYG131456 VIC131450:VIC131456 VRY131450:VRY131456 WBU131450:WBU131456 WLQ131450:WLQ131456 WVM131450:WVM131456 E196986:E196992 JA196986:JA196992 SW196986:SW196992 ACS196986:ACS196992 AMO196986:AMO196992 AWK196986:AWK196992 BGG196986:BGG196992 BQC196986:BQC196992 BZY196986:BZY196992 CJU196986:CJU196992 CTQ196986:CTQ196992 DDM196986:DDM196992 DNI196986:DNI196992 DXE196986:DXE196992 EHA196986:EHA196992 EQW196986:EQW196992 FAS196986:FAS196992 FKO196986:FKO196992 FUK196986:FUK196992 GEG196986:GEG196992 GOC196986:GOC196992 GXY196986:GXY196992 HHU196986:HHU196992 HRQ196986:HRQ196992 IBM196986:IBM196992 ILI196986:ILI196992 IVE196986:IVE196992 JFA196986:JFA196992 JOW196986:JOW196992 JYS196986:JYS196992 KIO196986:KIO196992 KSK196986:KSK196992 LCG196986:LCG196992 LMC196986:LMC196992 LVY196986:LVY196992 MFU196986:MFU196992 MPQ196986:MPQ196992 MZM196986:MZM196992 NJI196986:NJI196992 NTE196986:NTE196992 ODA196986:ODA196992 OMW196986:OMW196992 OWS196986:OWS196992 PGO196986:PGO196992 PQK196986:PQK196992 QAG196986:QAG196992 QKC196986:QKC196992 QTY196986:QTY196992 RDU196986:RDU196992 RNQ196986:RNQ196992 RXM196986:RXM196992 SHI196986:SHI196992 SRE196986:SRE196992 TBA196986:TBA196992 TKW196986:TKW196992 TUS196986:TUS196992 UEO196986:UEO196992 UOK196986:UOK196992 UYG196986:UYG196992 VIC196986:VIC196992 VRY196986:VRY196992 WBU196986:WBU196992 WLQ196986:WLQ196992 WVM196986:WVM196992 E262522:E262528 JA262522:JA262528 SW262522:SW262528 ACS262522:ACS262528 AMO262522:AMO262528 AWK262522:AWK262528 BGG262522:BGG262528 BQC262522:BQC262528 BZY262522:BZY262528 CJU262522:CJU262528 CTQ262522:CTQ262528 DDM262522:DDM262528 DNI262522:DNI262528 DXE262522:DXE262528 EHA262522:EHA262528 EQW262522:EQW262528 FAS262522:FAS262528 FKO262522:FKO262528 FUK262522:FUK262528 GEG262522:GEG262528 GOC262522:GOC262528 GXY262522:GXY262528 HHU262522:HHU262528 HRQ262522:HRQ262528 IBM262522:IBM262528 ILI262522:ILI262528 IVE262522:IVE262528 JFA262522:JFA262528 JOW262522:JOW262528 JYS262522:JYS262528 KIO262522:KIO262528 KSK262522:KSK262528 LCG262522:LCG262528 LMC262522:LMC262528 LVY262522:LVY262528 MFU262522:MFU262528 MPQ262522:MPQ262528 MZM262522:MZM262528 NJI262522:NJI262528 NTE262522:NTE262528 ODA262522:ODA262528 OMW262522:OMW262528 OWS262522:OWS262528 PGO262522:PGO262528 PQK262522:PQK262528 QAG262522:QAG262528 QKC262522:QKC262528 QTY262522:QTY262528 RDU262522:RDU262528 RNQ262522:RNQ262528 RXM262522:RXM262528 SHI262522:SHI262528 SRE262522:SRE262528 TBA262522:TBA262528 TKW262522:TKW262528 TUS262522:TUS262528 UEO262522:UEO262528 UOK262522:UOK262528 UYG262522:UYG262528 VIC262522:VIC262528 VRY262522:VRY262528 WBU262522:WBU262528 WLQ262522:WLQ262528 WVM262522:WVM262528 E328058:E328064 JA328058:JA328064 SW328058:SW328064 ACS328058:ACS328064 AMO328058:AMO328064 AWK328058:AWK328064 BGG328058:BGG328064 BQC328058:BQC328064 BZY328058:BZY328064 CJU328058:CJU328064 CTQ328058:CTQ328064 DDM328058:DDM328064 DNI328058:DNI328064 DXE328058:DXE328064 EHA328058:EHA328064 EQW328058:EQW328064 FAS328058:FAS328064 FKO328058:FKO328064 FUK328058:FUK328064 GEG328058:GEG328064 GOC328058:GOC328064 GXY328058:GXY328064 HHU328058:HHU328064 HRQ328058:HRQ328064 IBM328058:IBM328064 ILI328058:ILI328064 IVE328058:IVE328064 JFA328058:JFA328064 JOW328058:JOW328064 JYS328058:JYS328064 KIO328058:KIO328064 KSK328058:KSK328064 LCG328058:LCG328064 LMC328058:LMC328064 LVY328058:LVY328064 MFU328058:MFU328064 MPQ328058:MPQ328064 MZM328058:MZM328064 NJI328058:NJI328064 NTE328058:NTE328064 ODA328058:ODA328064 OMW328058:OMW328064 OWS328058:OWS328064 PGO328058:PGO328064 PQK328058:PQK328064 QAG328058:QAG328064 QKC328058:QKC328064 QTY328058:QTY328064 RDU328058:RDU328064 RNQ328058:RNQ328064 RXM328058:RXM328064 SHI328058:SHI328064 SRE328058:SRE328064 TBA328058:TBA328064 TKW328058:TKW328064 TUS328058:TUS328064 UEO328058:UEO328064 UOK328058:UOK328064 UYG328058:UYG328064 VIC328058:VIC328064 VRY328058:VRY328064 WBU328058:WBU328064 WLQ328058:WLQ328064 WVM328058:WVM328064 E393594:E393600 JA393594:JA393600 SW393594:SW393600 ACS393594:ACS393600 AMO393594:AMO393600 AWK393594:AWK393600 BGG393594:BGG393600 BQC393594:BQC393600 BZY393594:BZY393600 CJU393594:CJU393600 CTQ393594:CTQ393600 DDM393594:DDM393600 DNI393594:DNI393600 DXE393594:DXE393600 EHA393594:EHA393600 EQW393594:EQW393600 FAS393594:FAS393600 FKO393594:FKO393600 FUK393594:FUK393600 GEG393594:GEG393600 GOC393594:GOC393600 GXY393594:GXY393600 HHU393594:HHU393600 HRQ393594:HRQ393600 IBM393594:IBM393600 ILI393594:ILI393600 IVE393594:IVE393600 JFA393594:JFA393600 JOW393594:JOW393600 JYS393594:JYS393600 KIO393594:KIO393600 KSK393594:KSK393600 LCG393594:LCG393600 LMC393594:LMC393600 LVY393594:LVY393600 MFU393594:MFU393600 MPQ393594:MPQ393600 MZM393594:MZM393600 NJI393594:NJI393600 NTE393594:NTE393600 ODA393594:ODA393600 OMW393594:OMW393600 OWS393594:OWS393600 PGO393594:PGO393600 PQK393594:PQK393600 QAG393594:QAG393600 QKC393594:QKC393600 QTY393594:QTY393600 RDU393594:RDU393600 RNQ393594:RNQ393600 RXM393594:RXM393600 SHI393594:SHI393600 SRE393594:SRE393600 TBA393594:TBA393600 TKW393594:TKW393600 TUS393594:TUS393600 UEO393594:UEO393600 UOK393594:UOK393600 UYG393594:UYG393600 VIC393594:VIC393600 VRY393594:VRY393600 WBU393594:WBU393600 WLQ393594:WLQ393600 WVM393594:WVM393600 E459130:E459136 JA459130:JA459136 SW459130:SW459136 ACS459130:ACS459136 AMO459130:AMO459136 AWK459130:AWK459136 BGG459130:BGG459136 BQC459130:BQC459136 BZY459130:BZY459136 CJU459130:CJU459136 CTQ459130:CTQ459136 DDM459130:DDM459136 DNI459130:DNI459136 DXE459130:DXE459136 EHA459130:EHA459136 EQW459130:EQW459136 FAS459130:FAS459136 FKO459130:FKO459136 FUK459130:FUK459136 GEG459130:GEG459136 GOC459130:GOC459136 GXY459130:GXY459136 HHU459130:HHU459136 HRQ459130:HRQ459136 IBM459130:IBM459136 ILI459130:ILI459136 IVE459130:IVE459136 JFA459130:JFA459136 JOW459130:JOW459136 JYS459130:JYS459136 KIO459130:KIO459136 KSK459130:KSK459136 LCG459130:LCG459136 LMC459130:LMC459136 LVY459130:LVY459136 MFU459130:MFU459136 MPQ459130:MPQ459136 MZM459130:MZM459136 NJI459130:NJI459136 NTE459130:NTE459136 ODA459130:ODA459136 OMW459130:OMW459136 OWS459130:OWS459136 PGO459130:PGO459136 PQK459130:PQK459136 QAG459130:QAG459136 QKC459130:QKC459136 QTY459130:QTY459136 RDU459130:RDU459136 RNQ459130:RNQ459136 RXM459130:RXM459136 SHI459130:SHI459136 SRE459130:SRE459136 TBA459130:TBA459136 TKW459130:TKW459136 TUS459130:TUS459136 UEO459130:UEO459136 UOK459130:UOK459136 UYG459130:UYG459136 VIC459130:VIC459136 VRY459130:VRY459136 WBU459130:WBU459136 WLQ459130:WLQ459136 WVM459130:WVM459136 E524666:E524672 JA524666:JA524672 SW524666:SW524672 ACS524666:ACS524672 AMO524666:AMO524672 AWK524666:AWK524672 BGG524666:BGG524672 BQC524666:BQC524672 BZY524666:BZY524672 CJU524666:CJU524672 CTQ524666:CTQ524672 DDM524666:DDM524672 DNI524666:DNI524672 DXE524666:DXE524672 EHA524666:EHA524672 EQW524666:EQW524672 FAS524666:FAS524672 FKO524666:FKO524672 FUK524666:FUK524672 GEG524666:GEG524672 GOC524666:GOC524672 GXY524666:GXY524672 HHU524666:HHU524672 HRQ524666:HRQ524672 IBM524666:IBM524672 ILI524666:ILI524672 IVE524666:IVE524672 JFA524666:JFA524672 JOW524666:JOW524672 JYS524666:JYS524672 KIO524666:KIO524672 KSK524666:KSK524672 LCG524666:LCG524672 LMC524666:LMC524672 LVY524666:LVY524672 MFU524666:MFU524672 MPQ524666:MPQ524672 MZM524666:MZM524672 NJI524666:NJI524672 NTE524666:NTE524672 ODA524666:ODA524672 OMW524666:OMW524672 OWS524666:OWS524672 PGO524666:PGO524672 PQK524666:PQK524672 QAG524666:QAG524672 QKC524666:QKC524672 QTY524666:QTY524672 RDU524666:RDU524672 RNQ524666:RNQ524672 RXM524666:RXM524672 SHI524666:SHI524672 SRE524666:SRE524672 TBA524666:TBA524672 TKW524666:TKW524672 TUS524666:TUS524672 UEO524666:UEO524672 UOK524666:UOK524672 UYG524666:UYG524672 VIC524666:VIC524672 VRY524666:VRY524672 WBU524666:WBU524672 WLQ524666:WLQ524672 WVM524666:WVM524672 E590202:E590208 JA590202:JA590208 SW590202:SW590208 ACS590202:ACS590208 AMO590202:AMO590208 AWK590202:AWK590208 BGG590202:BGG590208 BQC590202:BQC590208 BZY590202:BZY590208 CJU590202:CJU590208 CTQ590202:CTQ590208 DDM590202:DDM590208 DNI590202:DNI590208 DXE590202:DXE590208 EHA590202:EHA590208 EQW590202:EQW590208 FAS590202:FAS590208 FKO590202:FKO590208 FUK590202:FUK590208 GEG590202:GEG590208 GOC590202:GOC590208 GXY590202:GXY590208 HHU590202:HHU590208 HRQ590202:HRQ590208 IBM590202:IBM590208 ILI590202:ILI590208 IVE590202:IVE590208 JFA590202:JFA590208 JOW590202:JOW590208 JYS590202:JYS590208 KIO590202:KIO590208 KSK590202:KSK590208 LCG590202:LCG590208 LMC590202:LMC590208 LVY590202:LVY590208 MFU590202:MFU590208 MPQ590202:MPQ590208 MZM590202:MZM590208 NJI590202:NJI590208 NTE590202:NTE590208 ODA590202:ODA590208 OMW590202:OMW590208 OWS590202:OWS590208 PGO590202:PGO590208 PQK590202:PQK590208 QAG590202:QAG590208 QKC590202:QKC590208 QTY590202:QTY590208 RDU590202:RDU590208 RNQ590202:RNQ590208 RXM590202:RXM590208 SHI590202:SHI590208 SRE590202:SRE590208 TBA590202:TBA590208 TKW590202:TKW590208 TUS590202:TUS590208 UEO590202:UEO590208 UOK590202:UOK590208 UYG590202:UYG590208 VIC590202:VIC590208 VRY590202:VRY590208 WBU590202:WBU590208 WLQ590202:WLQ590208 WVM590202:WVM590208 E655738:E655744 JA655738:JA655744 SW655738:SW655744 ACS655738:ACS655744 AMO655738:AMO655744 AWK655738:AWK655744 BGG655738:BGG655744 BQC655738:BQC655744 BZY655738:BZY655744 CJU655738:CJU655744 CTQ655738:CTQ655744 DDM655738:DDM655744 DNI655738:DNI655744 DXE655738:DXE655744 EHA655738:EHA655744 EQW655738:EQW655744 FAS655738:FAS655744 FKO655738:FKO655744 FUK655738:FUK655744 GEG655738:GEG655744 GOC655738:GOC655744 GXY655738:GXY655744 HHU655738:HHU655744 HRQ655738:HRQ655744 IBM655738:IBM655744 ILI655738:ILI655744 IVE655738:IVE655744 JFA655738:JFA655744 JOW655738:JOW655744 JYS655738:JYS655744 KIO655738:KIO655744 KSK655738:KSK655744 LCG655738:LCG655744 LMC655738:LMC655744 LVY655738:LVY655744 MFU655738:MFU655744 MPQ655738:MPQ655744 MZM655738:MZM655744 NJI655738:NJI655744 NTE655738:NTE655744 ODA655738:ODA655744 OMW655738:OMW655744 OWS655738:OWS655744 PGO655738:PGO655744 PQK655738:PQK655744 QAG655738:QAG655744 QKC655738:QKC655744 QTY655738:QTY655744 RDU655738:RDU655744 RNQ655738:RNQ655744 RXM655738:RXM655744 SHI655738:SHI655744 SRE655738:SRE655744 TBA655738:TBA655744 TKW655738:TKW655744 TUS655738:TUS655744 UEO655738:UEO655744 UOK655738:UOK655744 UYG655738:UYG655744 VIC655738:VIC655744 VRY655738:VRY655744 WBU655738:WBU655744 WLQ655738:WLQ655744 WVM655738:WVM655744 E721274:E721280 JA721274:JA721280 SW721274:SW721280 ACS721274:ACS721280 AMO721274:AMO721280 AWK721274:AWK721280 BGG721274:BGG721280 BQC721274:BQC721280 BZY721274:BZY721280 CJU721274:CJU721280 CTQ721274:CTQ721280 DDM721274:DDM721280 DNI721274:DNI721280 DXE721274:DXE721280 EHA721274:EHA721280 EQW721274:EQW721280 FAS721274:FAS721280 FKO721274:FKO721280 FUK721274:FUK721280 GEG721274:GEG721280 GOC721274:GOC721280 GXY721274:GXY721280 HHU721274:HHU721280 HRQ721274:HRQ721280 IBM721274:IBM721280 ILI721274:ILI721280 IVE721274:IVE721280 JFA721274:JFA721280 JOW721274:JOW721280 JYS721274:JYS721280 KIO721274:KIO721280 KSK721274:KSK721280 LCG721274:LCG721280 LMC721274:LMC721280 LVY721274:LVY721280 MFU721274:MFU721280 MPQ721274:MPQ721280 MZM721274:MZM721280 NJI721274:NJI721280 NTE721274:NTE721280 ODA721274:ODA721280 OMW721274:OMW721280 OWS721274:OWS721280 PGO721274:PGO721280 PQK721274:PQK721280 QAG721274:QAG721280 QKC721274:QKC721280 QTY721274:QTY721280 RDU721274:RDU721280 RNQ721274:RNQ721280 RXM721274:RXM721280 SHI721274:SHI721280 SRE721274:SRE721280 TBA721274:TBA721280 TKW721274:TKW721280 TUS721274:TUS721280 UEO721274:UEO721280 UOK721274:UOK721280 UYG721274:UYG721280 VIC721274:VIC721280 VRY721274:VRY721280 WBU721274:WBU721280 WLQ721274:WLQ721280 WVM721274:WVM721280 E786810:E786816 JA786810:JA786816 SW786810:SW786816 ACS786810:ACS786816 AMO786810:AMO786816 AWK786810:AWK786816 BGG786810:BGG786816 BQC786810:BQC786816 BZY786810:BZY786816 CJU786810:CJU786816 CTQ786810:CTQ786816 DDM786810:DDM786816 DNI786810:DNI786816 DXE786810:DXE786816 EHA786810:EHA786816 EQW786810:EQW786816 FAS786810:FAS786816 FKO786810:FKO786816 FUK786810:FUK786816 GEG786810:GEG786816 GOC786810:GOC786816 GXY786810:GXY786816 HHU786810:HHU786816 HRQ786810:HRQ786816 IBM786810:IBM786816 ILI786810:ILI786816 IVE786810:IVE786816 JFA786810:JFA786816 JOW786810:JOW786816 JYS786810:JYS786816 KIO786810:KIO786816 KSK786810:KSK786816 LCG786810:LCG786816 LMC786810:LMC786816 LVY786810:LVY786816 MFU786810:MFU786816 MPQ786810:MPQ786816 MZM786810:MZM786816 NJI786810:NJI786816 NTE786810:NTE786816 ODA786810:ODA786816 OMW786810:OMW786816 OWS786810:OWS786816 PGO786810:PGO786816 PQK786810:PQK786816 QAG786810:QAG786816 QKC786810:QKC786816 QTY786810:QTY786816 RDU786810:RDU786816 RNQ786810:RNQ786816 RXM786810:RXM786816 SHI786810:SHI786816 SRE786810:SRE786816 TBA786810:TBA786816 TKW786810:TKW786816 TUS786810:TUS786816 UEO786810:UEO786816 UOK786810:UOK786816 UYG786810:UYG786816 VIC786810:VIC786816 VRY786810:VRY786816 WBU786810:WBU786816 WLQ786810:WLQ786816 WVM786810:WVM786816 E852346:E852352 JA852346:JA852352 SW852346:SW852352 ACS852346:ACS852352 AMO852346:AMO852352 AWK852346:AWK852352 BGG852346:BGG852352 BQC852346:BQC852352 BZY852346:BZY852352 CJU852346:CJU852352 CTQ852346:CTQ852352 DDM852346:DDM852352 DNI852346:DNI852352 DXE852346:DXE852352 EHA852346:EHA852352 EQW852346:EQW852352 FAS852346:FAS852352 FKO852346:FKO852352 FUK852346:FUK852352 GEG852346:GEG852352 GOC852346:GOC852352 GXY852346:GXY852352 HHU852346:HHU852352 HRQ852346:HRQ852352 IBM852346:IBM852352 ILI852346:ILI852352 IVE852346:IVE852352 JFA852346:JFA852352 JOW852346:JOW852352 JYS852346:JYS852352 KIO852346:KIO852352 KSK852346:KSK852352 LCG852346:LCG852352 LMC852346:LMC852352 LVY852346:LVY852352 MFU852346:MFU852352 MPQ852346:MPQ852352 MZM852346:MZM852352 NJI852346:NJI852352 NTE852346:NTE852352 ODA852346:ODA852352 OMW852346:OMW852352 OWS852346:OWS852352 PGO852346:PGO852352 PQK852346:PQK852352 QAG852346:QAG852352 QKC852346:QKC852352 QTY852346:QTY852352 RDU852346:RDU852352 RNQ852346:RNQ852352 RXM852346:RXM852352 SHI852346:SHI852352 SRE852346:SRE852352 TBA852346:TBA852352 TKW852346:TKW852352 TUS852346:TUS852352 UEO852346:UEO852352 UOK852346:UOK852352 UYG852346:UYG852352 VIC852346:VIC852352 VRY852346:VRY852352 WBU852346:WBU852352 WLQ852346:WLQ852352 WVM852346:WVM852352 E917882:E917888 JA917882:JA917888 SW917882:SW917888 ACS917882:ACS917888 AMO917882:AMO917888 AWK917882:AWK917888 BGG917882:BGG917888 BQC917882:BQC917888 BZY917882:BZY917888 CJU917882:CJU917888 CTQ917882:CTQ917888 DDM917882:DDM917888 DNI917882:DNI917888 DXE917882:DXE917888 EHA917882:EHA917888 EQW917882:EQW917888 FAS917882:FAS917888 FKO917882:FKO917888 FUK917882:FUK917888 GEG917882:GEG917888 GOC917882:GOC917888 GXY917882:GXY917888 HHU917882:HHU917888 HRQ917882:HRQ917888 IBM917882:IBM917888 ILI917882:ILI917888 IVE917882:IVE917888 JFA917882:JFA917888 JOW917882:JOW917888 JYS917882:JYS917888 KIO917882:KIO917888 KSK917882:KSK917888 LCG917882:LCG917888 LMC917882:LMC917888 LVY917882:LVY917888 MFU917882:MFU917888 MPQ917882:MPQ917888 MZM917882:MZM917888 NJI917882:NJI917888 NTE917882:NTE917888 ODA917882:ODA917888 OMW917882:OMW917888 OWS917882:OWS917888 PGO917882:PGO917888 PQK917882:PQK917888 QAG917882:QAG917888 QKC917882:QKC917888 QTY917882:QTY917888 RDU917882:RDU917888 RNQ917882:RNQ917888 RXM917882:RXM917888 SHI917882:SHI917888 SRE917882:SRE917888 TBA917882:TBA917888 TKW917882:TKW917888 TUS917882:TUS917888 UEO917882:UEO917888 UOK917882:UOK917888 UYG917882:UYG917888 VIC917882:VIC917888 VRY917882:VRY917888 WBU917882:WBU917888 WLQ917882:WLQ917888 WVM917882:WVM917888 E983418:E983424 JA983418:JA983424 SW983418:SW983424 ACS983418:ACS983424 AMO983418:AMO983424 AWK983418:AWK983424 BGG983418:BGG983424 BQC983418:BQC983424 BZY983418:BZY983424 CJU983418:CJU983424 CTQ983418:CTQ983424 DDM983418:DDM983424 DNI983418:DNI983424 DXE983418:DXE983424 EHA983418:EHA983424 EQW983418:EQW983424 FAS983418:FAS983424 FKO983418:FKO983424 FUK983418:FUK983424 GEG983418:GEG983424 GOC983418:GOC983424 GXY983418:GXY983424 HHU983418:HHU983424 HRQ983418:HRQ983424 IBM983418:IBM983424 ILI983418:ILI983424 IVE983418:IVE983424 JFA983418:JFA983424 JOW983418:JOW983424 JYS983418:JYS983424 KIO983418:KIO983424 KSK983418:KSK983424 LCG983418:LCG983424 LMC983418:LMC983424 LVY983418:LVY983424 MFU983418:MFU983424 MPQ983418:MPQ983424 MZM983418:MZM983424 NJI983418:NJI983424 NTE983418:NTE983424 ODA983418:ODA983424 OMW983418:OMW983424 OWS983418:OWS983424 PGO983418:PGO983424 PQK983418:PQK983424 QAG983418:QAG983424 QKC983418:QKC983424 QTY983418:QTY983424 RDU983418:RDU983424 RNQ983418:RNQ983424 RXM983418:RXM983424 SHI983418:SHI983424 SRE983418:SRE983424 TBA983418:TBA983424 TKW983418:TKW983424 TUS983418:TUS983424 UEO983418:UEO983424 UOK983418:UOK983424 UYG983418:UYG983424 VIC983418:VIC983424 VRY983418:VRY983424 WBU983418:WBU983424 WLQ983418:WLQ983424 WVM983418:WVM983424" xr:uid="{00000000-0002-0000-0300-000000000000}">
      <formula1>"jr, ,"</formula1>
    </dataValidation>
    <dataValidation type="list" allowBlank="1" showInputMessage="1" showErrorMessage="1" sqref="I380 JE380 TA380 ACW380 AMS380 AWO380 BGK380 BQG380 CAC380 CJY380 CTU380 DDQ380 DNM380 DXI380 EHE380 ERA380 FAW380 FKS380 FUO380 GEK380 GOG380 GYC380 HHY380 HRU380 IBQ380 ILM380 IVI380 JFE380 JPA380 JYW380 KIS380 KSO380 LCK380 LMG380 LWC380 MFY380 MPU380 MZQ380 NJM380 NTI380 ODE380 ONA380 OWW380 PGS380 PQO380 QAK380 QKG380 QUC380 RDY380 RNU380 RXQ380 SHM380 SRI380 TBE380 TLA380 TUW380 UES380 UOO380 UYK380 VIG380 VSC380 WBY380 WLU380 WVQ380 I65916 JE65916 TA65916 ACW65916 AMS65916 AWO65916 BGK65916 BQG65916 CAC65916 CJY65916 CTU65916 DDQ65916 DNM65916 DXI65916 EHE65916 ERA65916 FAW65916 FKS65916 FUO65916 GEK65916 GOG65916 GYC65916 HHY65916 HRU65916 IBQ65916 ILM65916 IVI65916 JFE65916 JPA65916 JYW65916 KIS65916 KSO65916 LCK65916 LMG65916 LWC65916 MFY65916 MPU65916 MZQ65916 NJM65916 NTI65916 ODE65916 ONA65916 OWW65916 PGS65916 PQO65916 QAK65916 QKG65916 QUC65916 RDY65916 RNU65916 RXQ65916 SHM65916 SRI65916 TBE65916 TLA65916 TUW65916 UES65916 UOO65916 UYK65916 VIG65916 VSC65916 WBY65916 WLU65916 WVQ65916 I131452 JE131452 TA131452 ACW131452 AMS131452 AWO131452 BGK131452 BQG131452 CAC131452 CJY131452 CTU131452 DDQ131452 DNM131452 DXI131452 EHE131452 ERA131452 FAW131452 FKS131452 FUO131452 GEK131452 GOG131452 GYC131452 HHY131452 HRU131452 IBQ131452 ILM131452 IVI131452 JFE131452 JPA131452 JYW131452 KIS131452 KSO131452 LCK131452 LMG131452 LWC131452 MFY131452 MPU131452 MZQ131452 NJM131452 NTI131452 ODE131452 ONA131452 OWW131452 PGS131452 PQO131452 QAK131452 QKG131452 QUC131452 RDY131452 RNU131452 RXQ131452 SHM131452 SRI131452 TBE131452 TLA131452 TUW131452 UES131452 UOO131452 UYK131452 VIG131452 VSC131452 WBY131452 WLU131452 WVQ131452 I196988 JE196988 TA196988 ACW196988 AMS196988 AWO196988 BGK196988 BQG196988 CAC196988 CJY196988 CTU196988 DDQ196988 DNM196988 DXI196988 EHE196988 ERA196988 FAW196988 FKS196988 FUO196988 GEK196988 GOG196988 GYC196988 HHY196988 HRU196988 IBQ196988 ILM196988 IVI196988 JFE196988 JPA196988 JYW196988 KIS196988 KSO196988 LCK196988 LMG196988 LWC196988 MFY196988 MPU196988 MZQ196988 NJM196988 NTI196988 ODE196988 ONA196988 OWW196988 PGS196988 PQO196988 QAK196988 QKG196988 QUC196988 RDY196988 RNU196988 RXQ196988 SHM196988 SRI196988 TBE196988 TLA196988 TUW196988 UES196988 UOO196988 UYK196988 VIG196988 VSC196988 WBY196988 WLU196988 WVQ196988 I262524 JE262524 TA262524 ACW262524 AMS262524 AWO262524 BGK262524 BQG262524 CAC262524 CJY262524 CTU262524 DDQ262524 DNM262524 DXI262524 EHE262524 ERA262524 FAW262524 FKS262524 FUO262524 GEK262524 GOG262524 GYC262524 HHY262524 HRU262524 IBQ262524 ILM262524 IVI262524 JFE262524 JPA262524 JYW262524 KIS262524 KSO262524 LCK262524 LMG262524 LWC262524 MFY262524 MPU262524 MZQ262524 NJM262524 NTI262524 ODE262524 ONA262524 OWW262524 PGS262524 PQO262524 QAK262524 QKG262524 QUC262524 RDY262524 RNU262524 RXQ262524 SHM262524 SRI262524 TBE262524 TLA262524 TUW262524 UES262524 UOO262524 UYK262524 VIG262524 VSC262524 WBY262524 WLU262524 WVQ262524 I328060 JE328060 TA328060 ACW328060 AMS328060 AWO328060 BGK328060 BQG328060 CAC328060 CJY328060 CTU328060 DDQ328060 DNM328060 DXI328060 EHE328060 ERA328060 FAW328060 FKS328060 FUO328060 GEK328060 GOG328060 GYC328060 HHY328060 HRU328060 IBQ328060 ILM328060 IVI328060 JFE328060 JPA328060 JYW328060 KIS328060 KSO328060 LCK328060 LMG328060 LWC328060 MFY328060 MPU328060 MZQ328060 NJM328060 NTI328060 ODE328060 ONA328060 OWW328060 PGS328060 PQO328060 QAK328060 QKG328060 QUC328060 RDY328060 RNU328060 RXQ328060 SHM328060 SRI328060 TBE328060 TLA328060 TUW328060 UES328060 UOO328060 UYK328060 VIG328060 VSC328060 WBY328060 WLU328060 WVQ328060 I393596 JE393596 TA393596 ACW393596 AMS393596 AWO393596 BGK393596 BQG393596 CAC393596 CJY393596 CTU393596 DDQ393596 DNM393596 DXI393596 EHE393596 ERA393596 FAW393596 FKS393596 FUO393596 GEK393596 GOG393596 GYC393596 HHY393596 HRU393596 IBQ393596 ILM393596 IVI393596 JFE393596 JPA393596 JYW393596 KIS393596 KSO393596 LCK393596 LMG393596 LWC393596 MFY393596 MPU393596 MZQ393596 NJM393596 NTI393596 ODE393596 ONA393596 OWW393596 PGS393596 PQO393596 QAK393596 QKG393596 QUC393596 RDY393596 RNU393596 RXQ393596 SHM393596 SRI393596 TBE393596 TLA393596 TUW393596 UES393596 UOO393596 UYK393596 VIG393596 VSC393596 WBY393596 WLU393596 WVQ393596 I459132 JE459132 TA459132 ACW459132 AMS459132 AWO459132 BGK459132 BQG459132 CAC459132 CJY459132 CTU459132 DDQ459132 DNM459132 DXI459132 EHE459132 ERA459132 FAW459132 FKS459132 FUO459132 GEK459132 GOG459132 GYC459132 HHY459132 HRU459132 IBQ459132 ILM459132 IVI459132 JFE459132 JPA459132 JYW459132 KIS459132 KSO459132 LCK459132 LMG459132 LWC459132 MFY459132 MPU459132 MZQ459132 NJM459132 NTI459132 ODE459132 ONA459132 OWW459132 PGS459132 PQO459132 QAK459132 QKG459132 QUC459132 RDY459132 RNU459132 RXQ459132 SHM459132 SRI459132 TBE459132 TLA459132 TUW459132 UES459132 UOO459132 UYK459132 VIG459132 VSC459132 WBY459132 WLU459132 WVQ459132 I524668 JE524668 TA524668 ACW524668 AMS524668 AWO524668 BGK524668 BQG524668 CAC524668 CJY524668 CTU524668 DDQ524668 DNM524668 DXI524668 EHE524668 ERA524668 FAW524668 FKS524668 FUO524668 GEK524668 GOG524668 GYC524668 HHY524668 HRU524668 IBQ524668 ILM524668 IVI524668 JFE524668 JPA524668 JYW524668 KIS524668 KSO524668 LCK524668 LMG524668 LWC524668 MFY524668 MPU524668 MZQ524668 NJM524668 NTI524668 ODE524668 ONA524668 OWW524668 PGS524668 PQO524668 QAK524668 QKG524668 QUC524668 RDY524668 RNU524668 RXQ524668 SHM524668 SRI524668 TBE524668 TLA524668 TUW524668 UES524668 UOO524668 UYK524668 VIG524668 VSC524668 WBY524668 WLU524668 WVQ524668 I590204 JE590204 TA590204 ACW590204 AMS590204 AWO590204 BGK590204 BQG590204 CAC590204 CJY590204 CTU590204 DDQ590204 DNM590204 DXI590204 EHE590204 ERA590204 FAW590204 FKS590204 FUO590204 GEK590204 GOG590204 GYC590204 HHY590204 HRU590204 IBQ590204 ILM590204 IVI590204 JFE590204 JPA590204 JYW590204 KIS590204 KSO590204 LCK590204 LMG590204 LWC590204 MFY590204 MPU590204 MZQ590204 NJM590204 NTI590204 ODE590204 ONA590204 OWW590204 PGS590204 PQO590204 QAK590204 QKG590204 QUC590204 RDY590204 RNU590204 RXQ590204 SHM590204 SRI590204 TBE590204 TLA590204 TUW590204 UES590204 UOO590204 UYK590204 VIG590204 VSC590204 WBY590204 WLU590204 WVQ590204 I655740 JE655740 TA655740 ACW655740 AMS655740 AWO655740 BGK655740 BQG655740 CAC655740 CJY655740 CTU655740 DDQ655740 DNM655740 DXI655740 EHE655740 ERA655740 FAW655740 FKS655740 FUO655740 GEK655740 GOG655740 GYC655740 HHY655740 HRU655740 IBQ655740 ILM655740 IVI655740 JFE655740 JPA655740 JYW655740 KIS655740 KSO655740 LCK655740 LMG655740 LWC655740 MFY655740 MPU655740 MZQ655740 NJM655740 NTI655740 ODE655740 ONA655740 OWW655740 PGS655740 PQO655740 QAK655740 QKG655740 QUC655740 RDY655740 RNU655740 RXQ655740 SHM655740 SRI655740 TBE655740 TLA655740 TUW655740 UES655740 UOO655740 UYK655740 VIG655740 VSC655740 WBY655740 WLU655740 WVQ655740 I721276 JE721276 TA721276 ACW721276 AMS721276 AWO721276 BGK721276 BQG721276 CAC721276 CJY721276 CTU721276 DDQ721276 DNM721276 DXI721276 EHE721276 ERA721276 FAW721276 FKS721276 FUO721276 GEK721276 GOG721276 GYC721276 HHY721276 HRU721276 IBQ721276 ILM721276 IVI721276 JFE721276 JPA721276 JYW721276 KIS721276 KSO721276 LCK721276 LMG721276 LWC721276 MFY721276 MPU721276 MZQ721276 NJM721276 NTI721276 ODE721276 ONA721276 OWW721276 PGS721276 PQO721276 QAK721276 QKG721276 QUC721276 RDY721276 RNU721276 RXQ721276 SHM721276 SRI721276 TBE721276 TLA721276 TUW721276 UES721276 UOO721276 UYK721276 VIG721276 VSC721276 WBY721276 WLU721276 WVQ721276 I786812 JE786812 TA786812 ACW786812 AMS786812 AWO786812 BGK786812 BQG786812 CAC786812 CJY786812 CTU786812 DDQ786812 DNM786812 DXI786812 EHE786812 ERA786812 FAW786812 FKS786812 FUO786812 GEK786812 GOG786812 GYC786812 HHY786812 HRU786812 IBQ786812 ILM786812 IVI786812 JFE786812 JPA786812 JYW786812 KIS786812 KSO786812 LCK786812 LMG786812 LWC786812 MFY786812 MPU786812 MZQ786812 NJM786812 NTI786812 ODE786812 ONA786812 OWW786812 PGS786812 PQO786812 QAK786812 QKG786812 QUC786812 RDY786812 RNU786812 RXQ786812 SHM786812 SRI786812 TBE786812 TLA786812 TUW786812 UES786812 UOO786812 UYK786812 VIG786812 VSC786812 WBY786812 WLU786812 WVQ786812 I852348 JE852348 TA852348 ACW852348 AMS852348 AWO852348 BGK852348 BQG852348 CAC852348 CJY852348 CTU852348 DDQ852348 DNM852348 DXI852348 EHE852348 ERA852348 FAW852348 FKS852348 FUO852348 GEK852348 GOG852348 GYC852348 HHY852348 HRU852348 IBQ852348 ILM852348 IVI852348 JFE852348 JPA852348 JYW852348 KIS852348 KSO852348 LCK852348 LMG852348 LWC852348 MFY852348 MPU852348 MZQ852348 NJM852348 NTI852348 ODE852348 ONA852348 OWW852348 PGS852348 PQO852348 QAK852348 QKG852348 QUC852348 RDY852348 RNU852348 RXQ852348 SHM852348 SRI852348 TBE852348 TLA852348 TUW852348 UES852348 UOO852348 UYK852348 VIG852348 VSC852348 WBY852348 WLU852348 WVQ852348 I917884 JE917884 TA917884 ACW917884 AMS917884 AWO917884 BGK917884 BQG917884 CAC917884 CJY917884 CTU917884 DDQ917884 DNM917884 DXI917884 EHE917884 ERA917884 FAW917884 FKS917884 FUO917884 GEK917884 GOG917884 GYC917884 HHY917884 HRU917884 IBQ917884 ILM917884 IVI917884 JFE917884 JPA917884 JYW917884 KIS917884 KSO917884 LCK917884 LMG917884 LWC917884 MFY917884 MPU917884 MZQ917884 NJM917884 NTI917884 ODE917884 ONA917884 OWW917884 PGS917884 PQO917884 QAK917884 QKG917884 QUC917884 RDY917884 RNU917884 RXQ917884 SHM917884 SRI917884 TBE917884 TLA917884 TUW917884 UES917884 UOO917884 UYK917884 VIG917884 VSC917884 WBY917884 WLU917884 WVQ917884 I983420 JE983420 TA983420 ACW983420 AMS983420 AWO983420 BGK983420 BQG983420 CAC983420 CJY983420 CTU983420 DDQ983420 DNM983420 DXI983420 EHE983420 ERA983420 FAW983420 FKS983420 FUO983420 GEK983420 GOG983420 GYC983420 HHY983420 HRU983420 IBQ983420 ILM983420 IVI983420 JFE983420 JPA983420 JYW983420 KIS983420 KSO983420 LCK983420 LMG983420 LWC983420 MFY983420 MPU983420 MZQ983420 NJM983420 NTI983420 ODE983420 ONA983420 OWW983420 PGS983420 PQO983420 QAK983420 QKG983420 QUC983420 RDY983420 RNU983420 RXQ983420 SHM983420 SRI983420 TBE983420 TLA983420 TUW983420 UES983420 UOO983420 UYK983420 VIG983420 VSC983420 WBY983420 WLU983420 WVQ983420" xr:uid="{00000000-0002-0000-0300-000001000000}">
      <formula1>"男,女,"</formula1>
    </dataValidation>
    <dataValidation type="list" allowBlank="1" showInputMessage="1" showErrorMessage="1" sqref="M380 JI380 TE380 ADA380 AMW380 AWS380 BGO380 BQK380 CAG380 CKC380 CTY380 DDU380 DNQ380 DXM380 EHI380 ERE380 FBA380 FKW380 FUS380 GEO380 GOK380 GYG380 HIC380 HRY380 IBU380 ILQ380 IVM380 JFI380 JPE380 JZA380 KIW380 KSS380 LCO380 LMK380 LWG380 MGC380 MPY380 MZU380 NJQ380 NTM380 ODI380 ONE380 OXA380 PGW380 PQS380 QAO380 QKK380 QUG380 REC380 RNY380 RXU380 SHQ380 SRM380 TBI380 TLE380 TVA380 UEW380 UOS380 UYO380 VIK380 VSG380 WCC380 WLY380 WVU380 M65916 JI65916 TE65916 ADA65916 AMW65916 AWS65916 BGO65916 BQK65916 CAG65916 CKC65916 CTY65916 DDU65916 DNQ65916 DXM65916 EHI65916 ERE65916 FBA65916 FKW65916 FUS65916 GEO65916 GOK65916 GYG65916 HIC65916 HRY65916 IBU65916 ILQ65916 IVM65916 JFI65916 JPE65916 JZA65916 KIW65916 KSS65916 LCO65916 LMK65916 LWG65916 MGC65916 MPY65916 MZU65916 NJQ65916 NTM65916 ODI65916 ONE65916 OXA65916 PGW65916 PQS65916 QAO65916 QKK65916 QUG65916 REC65916 RNY65916 RXU65916 SHQ65916 SRM65916 TBI65916 TLE65916 TVA65916 UEW65916 UOS65916 UYO65916 VIK65916 VSG65916 WCC65916 WLY65916 WVU65916 M131452 JI131452 TE131452 ADA131452 AMW131452 AWS131452 BGO131452 BQK131452 CAG131452 CKC131452 CTY131452 DDU131452 DNQ131452 DXM131452 EHI131452 ERE131452 FBA131452 FKW131452 FUS131452 GEO131452 GOK131452 GYG131452 HIC131452 HRY131452 IBU131452 ILQ131452 IVM131452 JFI131452 JPE131452 JZA131452 KIW131452 KSS131452 LCO131452 LMK131452 LWG131452 MGC131452 MPY131452 MZU131452 NJQ131452 NTM131452 ODI131452 ONE131452 OXA131452 PGW131452 PQS131452 QAO131452 QKK131452 QUG131452 REC131452 RNY131452 RXU131452 SHQ131452 SRM131452 TBI131452 TLE131452 TVA131452 UEW131452 UOS131452 UYO131452 VIK131452 VSG131452 WCC131452 WLY131452 WVU131452 M196988 JI196988 TE196988 ADA196988 AMW196988 AWS196988 BGO196988 BQK196988 CAG196988 CKC196988 CTY196988 DDU196988 DNQ196988 DXM196988 EHI196988 ERE196988 FBA196988 FKW196988 FUS196988 GEO196988 GOK196988 GYG196988 HIC196988 HRY196988 IBU196988 ILQ196988 IVM196988 JFI196988 JPE196988 JZA196988 KIW196988 KSS196988 LCO196988 LMK196988 LWG196988 MGC196988 MPY196988 MZU196988 NJQ196988 NTM196988 ODI196988 ONE196988 OXA196988 PGW196988 PQS196988 QAO196988 QKK196988 QUG196988 REC196988 RNY196988 RXU196988 SHQ196988 SRM196988 TBI196988 TLE196988 TVA196988 UEW196988 UOS196988 UYO196988 VIK196988 VSG196988 WCC196988 WLY196988 WVU196988 M262524 JI262524 TE262524 ADA262524 AMW262524 AWS262524 BGO262524 BQK262524 CAG262524 CKC262524 CTY262524 DDU262524 DNQ262524 DXM262524 EHI262524 ERE262524 FBA262524 FKW262524 FUS262524 GEO262524 GOK262524 GYG262524 HIC262524 HRY262524 IBU262524 ILQ262524 IVM262524 JFI262524 JPE262524 JZA262524 KIW262524 KSS262524 LCO262524 LMK262524 LWG262524 MGC262524 MPY262524 MZU262524 NJQ262524 NTM262524 ODI262524 ONE262524 OXA262524 PGW262524 PQS262524 QAO262524 QKK262524 QUG262524 REC262524 RNY262524 RXU262524 SHQ262524 SRM262524 TBI262524 TLE262524 TVA262524 UEW262524 UOS262524 UYO262524 VIK262524 VSG262524 WCC262524 WLY262524 WVU262524 M328060 JI328060 TE328060 ADA328060 AMW328060 AWS328060 BGO328060 BQK328060 CAG328060 CKC328060 CTY328060 DDU328060 DNQ328060 DXM328060 EHI328060 ERE328060 FBA328060 FKW328060 FUS328060 GEO328060 GOK328060 GYG328060 HIC328060 HRY328060 IBU328060 ILQ328060 IVM328060 JFI328060 JPE328060 JZA328060 KIW328060 KSS328060 LCO328060 LMK328060 LWG328060 MGC328060 MPY328060 MZU328060 NJQ328060 NTM328060 ODI328060 ONE328060 OXA328060 PGW328060 PQS328060 QAO328060 QKK328060 QUG328060 REC328060 RNY328060 RXU328060 SHQ328060 SRM328060 TBI328060 TLE328060 TVA328060 UEW328060 UOS328060 UYO328060 VIK328060 VSG328060 WCC328060 WLY328060 WVU328060 M393596 JI393596 TE393596 ADA393596 AMW393596 AWS393596 BGO393596 BQK393596 CAG393596 CKC393596 CTY393596 DDU393596 DNQ393596 DXM393596 EHI393596 ERE393596 FBA393596 FKW393596 FUS393596 GEO393596 GOK393596 GYG393596 HIC393596 HRY393596 IBU393596 ILQ393596 IVM393596 JFI393596 JPE393596 JZA393596 KIW393596 KSS393596 LCO393596 LMK393596 LWG393596 MGC393596 MPY393596 MZU393596 NJQ393596 NTM393596 ODI393596 ONE393596 OXA393596 PGW393596 PQS393596 QAO393596 QKK393596 QUG393596 REC393596 RNY393596 RXU393596 SHQ393596 SRM393596 TBI393596 TLE393596 TVA393596 UEW393596 UOS393596 UYO393596 VIK393596 VSG393596 WCC393596 WLY393596 WVU393596 M459132 JI459132 TE459132 ADA459132 AMW459132 AWS459132 BGO459132 BQK459132 CAG459132 CKC459132 CTY459132 DDU459132 DNQ459132 DXM459132 EHI459132 ERE459132 FBA459132 FKW459132 FUS459132 GEO459132 GOK459132 GYG459132 HIC459132 HRY459132 IBU459132 ILQ459132 IVM459132 JFI459132 JPE459132 JZA459132 KIW459132 KSS459132 LCO459132 LMK459132 LWG459132 MGC459132 MPY459132 MZU459132 NJQ459132 NTM459132 ODI459132 ONE459132 OXA459132 PGW459132 PQS459132 QAO459132 QKK459132 QUG459132 REC459132 RNY459132 RXU459132 SHQ459132 SRM459132 TBI459132 TLE459132 TVA459132 UEW459132 UOS459132 UYO459132 VIK459132 VSG459132 WCC459132 WLY459132 WVU459132 M524668 JI524668 TE524668 ADA524668 AMW524668 AWS524668 BGO524668 BQK524668 CAG524668 CKC524668 CTY524668 DDU524668 DNQ524668 DXM524668 EHI524668 ERE524668 FBA524668 FKW524668 FUS524668 GEO524668 GOK524668 GYG524668 HIC524668 HRY524668 IBU524668 ILQ524668 IVM524668 JFI524668 JPE524668 JZA524668 KIW524668 KSS524668 LCO524668 LMK524668 LWG524668 MGC524668 MPY524668 MZU524668 NJQ524668 NTM524668 ODI524668 ONE524668 OXA524668 PGW524668 PQS524668 QAO524668 QKK524668 QUG524668 REC524668 RNY524668 RXU524668 SHQ524668 SRM524668 TBI524668 TLE524668 TVA524668 UEW524668 UOS524668 UYO524668 VIK524668 VSG524668 WCC524668 WLY524668 WVU524668 M590204 JI590204 TE590204 ADA590204 AMW590204 AWS590204 BGO590204 BQK590204 CAG590204 CKC590204 CTY590204 DDU590204 DNQ590204 DXM590204 EHI590204 ERE590204 FBA590204 FKW590204 FUS590204 GEO590204 GOK590204 GYG590204 HIC590204 HRY590204 IBU590204 ILQ590204 IVM590204 JFI590204 JPE590204 JZA590204 KIW590204 KSS590204 LCO590204 LMK590204 LWG590204 MGC590204 MPY590204 MZU590204 NJQ590204 NTM590204 ODI590204 ONE590204 OXA590204 PGW590204 PQS590204 QAO590204 QKK590204 QUG590204 REC590204 RNY590204 RXU590204 SHQ590204 SRM590204 TBI590204 TLE590204 TVA590204 UEW590204 UOS590204 UYO590204 VIK590204 VSG590204 WCC590204 WLY590204 WVU590204 M655740 JI655740 TE655740 ADA655740 AMW655740 AWS655740 BGO655740 BQK655740 CAG655740 CKC655740 CTY655740 DDU655740 DNQ655740 DXM655740 EHI655740 ERE655740 FBA655740 FKW655740 FUS655740 GEO655740 GOK655740 GYG655740 HIC655740 HRY655740 IBU655740 ILQ655740 IVM655740 JFI655740 JPE655740 JZA655740 KIW655740 KSS655740 LCO655740 LMK655740 LWG655740 MGC655740 MPY655740 MZU655740 NJQ655740 NTM655740 ODI655740 ONE655740 OXA655740 PGW655740 PQS655740 QAO655740 QKK655740 QUG655740 REC655740 RNY655740 RXU655740 SHQ655740 SRM655740 TBI655740 TLE655740 TVA655740 UEW655740 UOS655740 UYO655740 VIK655740 VSG655740 WCC655740 WLY655740 WVU655740 M721276 JI721276 TE721276 ADA721276 AMW721276 AWS721276 BGO721276 BQK721276 CAG721276 CKC721276 CTY721276 DDU721276 DNQ721276 DXM721276 EHI721276 ERE721276 FBA721276 FKW721276 FUS721276 GEO721276 GOK721276 GYG721276 HIC721276 HRY721276 IBU721276 ILQ721276 IVM721276 JFI721276 JPE721276 JZA721276 KIW721276 KSS721276 LCO721276 LMK721276 LWG721276 MGC721276 MPY721276 MZU721276 NJQ721276 NTM721276 ODI721276 ONE721276 OXA721276 PGW721276 PQS721276 QAO721276 QKK721276 QUG721276 REC721276 RNY721276 RXU721276 SHQ721276 SRM721276 TBI721276 TLE721276 TVA721276 UEW721276 UOS721276 UYO721276 VIK721276 VSG721276 WCC721276 WLY721276 WVU721276 M786812 JI786812 TE786812 ADA786812 AMW786812 AWS786812 BGO786812 BQK786812 CAG786812 CKC786812 CTY786812 DDU786812 DNQ786812 DXM786812 EHI786812 ERE786812 FBA786812 FKW786812 FUS786812 GEO786812 GOK786812 GYG786812 HIC786812 HRY786812 IBU786812 ILQ786812 IVM786812 JFI786812 JPE786812 JZA786812 KIW786812 KSS786812 LCO786812 LMK786812 LWG786812 MGC786812 MPY786812 MZU786812 NJQ786812 NTM786812 ODI786812 ONE786812 OXA786812 PGW786812 PQS786812 QAO786812 QKK786812 QUG786812 REC786812 RNY786812 RXU786812 SHQ786812 SRM786812 TBI786812 TLE786812 TVA786812 UEW786812 UOS786812 UYO786812 VIK786812 VSG786812 WCC786812 WLY786812 WVU786812 M852348 JI852348 TE852348 ADA852348 AMW852348 AWS852348 BGO852348 BQK852348 CAG852348 CKC852348 CTY852348 DDU852348 DNQ852348 DXM852348 EHI852348 ERE852348 FBA852348 FKW852348 FUS852348 GEO852348 GOK852348 GYG852348 HIC852348 HRY852348 IBU852348 ILQ852348 IVM852348 JFI852348 JPE852348 JZA852348 KIW852348 KSS852348 LCO852348 LMK852348 LWG852348 MGC852348 MPY852348 MZU852348 NJQ852348 NTM852348 ODI852348 ONE852348 OXA852348 PGW852348 PQS852348 QAO852348 QKK852348 QUG852348 REC852348 RNY852348 RXU852348 SHQ852348 SRM852348 TBI852348 TLE852348 TVA852348 UEW852348 UOS852348 UYO852348 VIK852348 VSG852348 WCC852348 WLY852348 WVU852348 M917884 JI917884 TE917884 ADA917884 AMW917884 AWS917884 BGO917884 BQK917884 CAG917884 CKC917884 CTY917884 DDU917884 DNQ917884 DXM917884 EHI917884 ERE917884 FBA917884 FKW917884 FUS917884 GEO917884 GOK917884 GYG917884 HIC917884 HRY917884 IBU917884 ILQ917884 IVM917884 JFI917884 JPE917884 JZA917884 KIW917884 KSS917884 LCO917884 LMK917884 LWG917884 MGC917884 MPY917884 MZU917884 NJQ917884 NTM917884 ODI917884 ONE917884 OXA917884 PGW917884 PQS917884 QAO917884 QKK917884 QUG917884 REC917884 RNY917884 RXU917884 SHQ917884 SRM917884 TBI917884 TLE917884 TVA917884 UEW917884 UOS917884 UYO917884 VIK917884 VSG917884 WCC917884 WLY917884 WVU917884 M983420 JI983420 TE983420 ADA983420 AMW983420 AWS983420 BGO983420 BQK983420 CAG983420 CKC983420 CTY983420 DDU983420 DNQ983420 DXM983420 EHI983420 ERE983420 FBA983420 FKW983420 FUS983420 GEO983420 GOK983420 GYG983420 HIC983420 HRY983420 IBU983420 ILQ983420 IVM983420 JFI983420 JPE983420 JZA983420 KIW983420 KSS983420 LCO983420 LMK983420 LWG983420 MGC983420 MPY983420 MZU983420 NJQ983420 NTM983420 ODI983420 ONE983420 OXA983420 PGW983420 PQS983420 QAO983420 QKK983420 QUG983420 REC983420 RNY983420 RXU983420 SHQ983420 SRM983420 TBI983420 TLE983420 TVA983420 UEW983420 UOS983420 UYO983420 VIK983420 VSG983420 WCC983420 WLY983420 WVU983420" xr:uid="{00000000-0002-0000-0300-000002000000}">
      <formula1>"東近江市,彦根市,愛荘町,長浜市,多賀町,"</formula1>
    </dataValidation>
  </dataValidations>
  <hyperlinks>
    <hyperlink ref="D249" r:id="rId1" xr:uid="{00000000-0004-0000-0300-000000000000}"/>
  </hyperlinks>
  <pageMargins left="0.75" right="0.75" top="1" bottom="1" header="0.51200000000000001" footer="0.51200000000000001"/>
  <pageSetup paperSize="9" orientation="portrait" horizontalDpi="4294967294" verticalDpi="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vt:lpstr>
      <vt:lpstr>歴代入賞者</vt:lpstr>
      <vt:lpstr>登録ナンバー</vt:lpstr>
      <vt:lpstr>登録ナンバー!Print_Area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dc:creator>
  <cp:lastModifiedBy>川並 和之</cp:lastModifiedBy>
  <cp:revision/>
  <cp:lastPrinted>2022-02-03T12:44:02Z</cp:lastPrinted>
  <dcterms:created xsi:type="dcterms:W3CDTF">2012-01-08T06:42:15Z</dcterms:created>
  <dcterms:modified xsi:type="dcterms:W3CDTF">2022-03-10T23:10:38Z</dcterms:modified>
</cp:coreProperties>
</file>