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namikazuyuki\Documents\h-teniss\"/>
    </mc:Choice>
  </mc:AlternateContent>
  <xr:revisionPtr revIDLastSave="0" documentId="13_ncr:1_{AB655EB6-4097-40DC-BD57-9D8EE4DF2EC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ドロー" sheetId="5" r:id="rId1"/>
    <sheet name="メンバー表" sheetId="1" r:id="rId2"/>
    <sheet name="歴代入賞チーム" sheetId="11" r:id="rId3"/>
    <sheet name="写真集" sheetId="13" r:id="rId4"/>
    <sheet name="登録ナンバー" sheetId="7" r:id="rId5"/>
    <sheet name="Sheet2" sheetId="2" r:id="rId6"/>
    <sheet name="Sheet3" sheetId="3" r:id="rId7"/>
  </sheets>
  <definedNames>
    <definedName name="_xlnm.Print_Area" localSheetId="4">登録ナンバー!$A$535:$C$609</definedName>
  </definedNames>
  <calcPr calcId="181029" concurrentCalc="0"/>
</workbook>
</file>

<file path=xl/calcChain.xml><?xml version="1.0" encoding="utf-8"?>
<calcChain xmlns="http://schemas.openxmlformats.org/spreadsheetml/2006/main">
  <c r="J60" i="5" l="1"/>
  <c r="J36" i="5"/>
  <c r="D113" i="1"/>
  <c r="D101" i="1"/>
  <c r="N133" i="1"/>
  <c r="L133" i="1"/>
  <c r="J133" i="1"/>
  <c r="H133" i="1"/>
  <c r="F133" i="1"/>
  <c r="D133" i="1"/>
  <c r="N129" i="1"/>
  <c r="L129" i="1"/>
  <c r="J129" i="1"/>
  <c r="H129" i="1"/>
  <c r="F129" i="1"/>
  <c r="D129" i="1"/>
  <c r="D125" i="1"/>
  <c r="N121" i="1"/>
  <c r="L121" i="1"/>
  <c r="J121" i="1"/>
  <c r="N117" i="1"/>
  <c r="N109" i="1"/>
  <c r="L109" i="1"/>
  <c r="J109" i="1"/>
  <c r="N105" i="1"/>
  <c r="D17" i="1"/>
  <c r="N97" i="1"/>
  <c r="L97" i="1"/>
  <c r="J97" i="1"/>
  <c r="N93" i="1"/>
  <c r="N85" i="1"/>
  <c r="L85" i="1"/>
  <c r="J85" i="1"/>
  <c r="H85" i="1"/>
  <c r="N81" i="1"/>
  <c r="L81" i="1"/>
  <c r="J81" i="1"/>
  <c r="N73" i="1"/>
  <c r="L73" i="1"/>
  <c r="J73" i="1"/>
  <c r="N69" i="1"/>
  <c r="L69" i="1"/>
  <c r="J69" i="1"/>
  <c r="N61" i="1"/>
  <c r="N57" i="1"/>
  <c r="N49" i="1"/>
  <c r="L49" i="1"/>
  <c r="J49" i="1"/>
  <c r="N45" i="1"/>
  <c r="L45" i="1"/>
  <c r="N37" i="1"/>
  <c r="L37" i="1"/>
  <c r="N25" i="1"/>
  <c r="L25" i="1"/>
  <c r="J25" i="1"/>
  <c r="H25" i="1"/>
  <c r="N21" i="1"/>
  <c r="N13" i="1"/>
  <c r="L13" i="1"/>
  <c r="N9" i="1"/>
  <c r="L9" i="1"/>
  <c r="H147" i="7"/>
  <c r="G203" i="7"/>
  <c r="G254" i="7"/>
  <c r="H316" i="7"/>
  <c r="G406" i="7"/>
  <c r="H44" i="7"/>
  <c r="H375" i="7"/>
  <c r="G115" i="7"/>
  <c r="H2" i="7"/>
  <c r="I357" i="7"/>
  <c r="H460" i="7"/>
  <c r="G495" i="7"/>
  <c r="G504" i="7"/>
  <c r="C504" i="7"/>
  <c r="G509" i="7"/>
  <c r="A506" i="7"/>
  <c r="G503" i="7"/>
  <c r="G5" i="7"/>
  <c r="G6" i="7"/>
  <c r="G7" i="7"/>
  <c r="G8" i="7"/>
  <c r="D57" i="1"/>
  <c r="G9" i="7"/>
  <c r="F57" i="1"/>
  <c r="G10" i="7"/>
  <c r="G11" i="7"/>
  <c r="G12" i="7"/>
  <c r="D61" i="1"/>
  <c r="G13" i="7"/>
  <c r="G14" i="7"/>
  <c r="H57" i="1"/>
  <c r="G15" i="7"/>
  <c r="G16" i="7"/>
  <c r="G17" i="7"/>
  <c r="F61" i="1"/>
  <c r="G18" i="7"/>
  <c r="J57" i="1"/>
  <c r="G19" i="7"/>
  <c r="L57" i="1"/>
  <c r="G20" i="7"/>
  <c r="H61" i="1"/>
  <c r="G21" i="7"/>
  <c r="G22" i="7"/>
  <c r="J61" i="1"/>
  <c r="G23" i="7"/>
  <c r="G24" i="7"/>
  <c r="G25" i="7"/>
  <c r="G26" i="7"/>
  <c r="G46" i="7"/>
  <c r="G47" i="7"/>
  <c r="G48" i="7"/>
  <c r="G49" i="7"/>
  <c r="G50" i="7"/>
  <c r="G52" i="7"/>
  <c r="G53" i="7"/>
  <c r="G54" i="7"/>
  <c r="G55" i="7"/>
  <c r="G56" i="7"/>
  <c r="G57" i="7"/>
  <c r="G58" i="7"/>
  <c r="G59" i="7"/>
  <c r="G60" i="7"/>
  <c r="G61" i="7"/>
  <c r="G62" i="7"/>
  <c r="D81" i="1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D85" i="1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F81" i="1"/>
  <c r="G102" i="7"/>
  <c r="G103" i="7"/>
  <c r="G104" i="7"/>
  <c r="F85" i="1"/>
  <c r="G105" i="7"/>
  <c r="G106" i="7"/>
  <c r="G107" i="7"/>
  <c r="G108" i="7"/>
  <c r="H81" i="1"/>
  <c r="G109" i="7"/>
  <c r="G117" i="7"/>
  <c r="D21" i="1"/>
  <c r="G118" i="7"/>
  <c r="G119" i="7"/>
  <c r="G120" i="7"/>
  <c r="G121" i="7"/>
  <c r="F21" i="1"/>
  <c r="G122" i="7"/>
  <c r="H21" i="1"/>
  <c r="G124" i="7"/>
  <c r="G125" i="7"/>
  <c r="J21" i="1"/>
  <c r="G126" i="7"/>
  <c r="L21" i="1"/>
  <c r="G127" i="7"/>
  <c r="G128" i="7"/>
  <c r="G129" i="7"/>
  <c r="G130" i="7"/>
  <c r="D25" i="1"/>
  <c r="G131" i="7"/>
  <c r="F25" i="1"/>
  <c r="G132" i="7"/>
  <c r="G136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N33" i="1"/>
  <c r="G163" i="7"/>
  <c r="G164" i="7"/>
  <c r="L33" i="1"/>
  <c r="G165" i="7"/>
  <c r="H37" i="1"/>
  <c r="G166" i="7"/>
  <c r="G167" i="7"/>
  <c r="G168" i="7"/>
  <c r="H33" i="1"/>
  <c r="G169" i="7"/>
  <c r="D33" i="1"/>
  <c r="G170" i="7"/>
  <c r="J37" i="1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F37" i="1"/>
  <c r="G187" i="7"/>
  <c r="D37" i="1"/>
  <c r="G188" i="7"/>
  <c r="J33" i="1"/>
  <c r="G189" i="7"/>
  <c r="F33" i="1"/>
  <c r="G190" i="7"/>
  <c r="G191" i="7"/>
  <c r="G192" i="7"/>
  <c r="G193" i="7"/>
  <c r="G205" i="7"/>
  <c r="G206" i="7"/>
  <c r="G207" i="7"/>
  <c r="G208" i="7"/>
  <c r="G209" i="7"/>
  <c r="F9" i="1"/>
  <c r="G210" i="7"/>
  <c r="G211" i="7"/>
  <c r="G212" i="7"/>
  <c r="G213" i="7"/>
  <c r="G214" i="7"/>
  <c r="J9" i="1"/>
  <c r="G215" i="7"/>
  <c r="H9" i="1"/>
  <c r="G216" i="7"/>
  <c r="G217" i="7"/>
  <c r="G218" i="7"/>
  <c r="D9" i="1"/>
  <c r="G219" i="7"/>
  <c r="G220" i="7"/>
  <c r="G221" i="7"/>
  <c r="G222" i="7"/>
  <c r="D13" i="1"/>
  <c r="G223" i="7"/>
  <c r="F13" i="1"/>
  <c r="G224" i="7"/>
  <c r="G225" i="7"/>
  <c r="G226" i="7"/>
  <c r="G227" i="7"/>
  <c r="J13" i="1"/>
  <c r="G228" i="7"/>
  <c r="G229" i="7"/>
  <c r="H13" i="1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55" i="7"/>
  <c r="G256" i="7"/>
  <c r="G257" i="7"/>
  <c r="G258" i="7"/>
  <c r="G259" i="7"/>
  <c r="G260" i="7"/>
  <c r="G261" i="7"/>
  <c r="D69" i="1"/>
  <c r="G262" i="7"/>
  <c r="G263" i="7"/>
  <c r="F69" i="1"/>
  <c r="G264" i="7"/>
  <c r="G265" i="7"/>
  <c r="H69" i="1"/>
  <c r="G266" i="7"/>
  <c r="G267" i="7"/>
  <c r="G268" i="7"/>
  <c r="G269" i="7"/>
  <c r="G270" i="7"/>
  <c r="G271" i="7"/>
  <c r="G272" i="7"/>
  <c r="G273" i="7"/>
  <c r="G274" i="7"/>
  <c r="G275" i="7"/>
  <c r="D73" i="1"/>
  <c r="G276" i="7"/>
  <c r="G277" i="7"/>
  <c r="G278" i="7"/>
  <c r="G279" i="7"/>
  <c r="F73" i="1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H73" i="1"/>
  <c r="G293" i="7"/>
  <c r="G294" i="7"/>
  <c r="G295" i="7"/>
  <c r="G296" i="7"/>
  <c r="G297" i="7"/>
  <c r="G310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61" i="7"/>
  <c r="G362" i="7"/>
  <c r="G363" i="7"/>
  <c r="G364" i="7"/>
  <c r="G365" i="7"/>
  <c r="G366" i="7"/>
  <c r="G367" i="7"/>
  <c r="G368" i="7"/>
  <c r="G378" i="7"/>
  <c r="G379" i="7"/>
  <c r="D97" i="1"/>
  <c r="G380" i="7"/>
  <c r="F97" i="1"/>
  <c r="G381" i="7"/>
  <c r="G382" i="7"/>
  <c r="G383" i="7"/>
  <c r="G384" i="7"/>
  <c r="G385" i="7"/>
  <c r="D93" i="1"/>
  <c r="G386" i="7"/>
  <c r="F93" i="1"/>
  <c r="G387" i="7"/>
  <c r="H93" i="1"/>
  <c r="G388" i="7"/>
  <c r="G389" i="7"/>
  <c r="G390" i="7"/>
  <c r="G391" i="7"/>
  <c r="J93" i="1"/>
  <c r="G392" i="7"/>
  <c r="G393" i="7"/>
  <c r="G394" i="7"/>
  <c r="G395" i="7"/>
  <c r="G396" i="7"/>
  <c r="G397" i="7"/>
  <c r="H97" i="1"/>
  <c r="G398" i="7"/>
  <c r="G399" i="7"/>
  <c r="L93" i="1"/>
  <c r="G407" i="7"/>
  <c r="G408" i="7"/>
  <c r="G409" i="7"/>
  <c r="L105" i="1"/>
  <c r="G410" i="7"/>
  <c r="G411" i="7"/>
  <c r="G412" i="7"/>
  <c r="G413" i="7"/>
  <c r="G414" i="7"/>
  <c r="G415" i="7"/>
  <c r="G416" i="7"/>
  <c r="G417" i="7"/>
  <c r="G418" i="7"/>
  <c r="G419" i="7"/>
  <c r="J117" i="1"/>
  <c r="G421" i="7"/>
  <c r="D105" i="1"/>
  <c r="G422" i="7"/>
  <c r="G423" i="7"/>
  <c r="F105" i="1"/>
  <c r="G424" i="7"/>
  <c r="G425" i="7"/>
  <c r="G426" i="7"/>
  <c r="G427" i="7"/>
  <c r="G428" i="7"/>
  <c r="G429" i="7"/>
  <c r="H105" i="1"/>
  <c r="G430" i="7"/>
  <c r="G431" i="7"/>
  <c r="H117" i="1"/>
  <c r="G432" i="7"/>
  <c r="G433" i="7"/>
  <c r="G434" i="7"/>
  <c r="G435" i="7"/>
  <c r="G436" i="7"/>
  <c r="D117" i="1"/>
  <c r="G437" i="7"/>
  <c r="F117" i="1"/>
  <c r="G438" i="7"/>
  <c r="L117" i="1"/>
  <c r="G439" i="7"/>
  <c r="G440" i="7"/>
  <c r="G441" i="7"/>
  <c r="G442" i="7"/>
  <c r="G443" i="7"/>
  <c r="D109" i="1"/>
  <c r="G444" i="7"/>
  <c r="G445" i="7"/>
  <c r="G446" i="7"/>
  <c r="G447" i="7"/>
  <c r="D121" i="1"/>
  <c r="G448" i="7"/>
  <c r="F121" i="1"/>
  <c r="G449" i="7"/>
  <c r="G450" i="7"/>
  <c r="F109" i="1"/>
  <c r="G451" i="7"/>
  <c r="G452" i="7"/>
  <c r="H121" i="1"/>
  <c r="G453" i="7"/>
  <c r="G454" i="7"/>
  <c r="G455" i="7"/>
  <c r="J105" i="1"/>
  <c r="G463" i="7"/>
  <c r="D49" i="1"/>
  <c r="G464" i="7"/>
  <c r="G465" i="7"/>
  <c r="G466" i="7"/>
  <c r="D45" i="1"/>
  <c r="G467" i="7"/>
  <c r="G468" i="7"/>
  <c r="F45" i="1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H45" i="1"/>
  <c r="G483" i="7"/>
  <c r="J45" i="1"/>
  <c r="G484" i="7"/>
  <c r="G485" i="7"/>
  <c r="G486" i="7"/>
  <c r="G487" i="7"/>
  <c r="G488" i="7"/>
  <c r="F49" i="1"/>
  <c r="G489" i="7"/>
  <c r="H49" i="1"/>
  <c r="G497" i="7"/>
  <c r="G498" i="7"/>
  <c r="G499" i="7"/>
  <c r="G501" i="7"/>
  <c r="G502" i="7"/>
  <c r="K503" i="7"/>
  <c r="F503" i="7"/>
  <c r="K502" i="7"/>
  <c r="F502" i="7"/>
  <c r="K501" i="7"/>
  <c r="F501" i="7"/>
  <c r="K499" i="7"/>
  <c r="F499" i="7"/>
  <c r="K498" i="7"/>
  <c r="F498" i="7"/>
  <c r="K497" i="7"/>
  <c r="F497" i="7"/>
  <c r="L496" i="7"/>
  <c r="H495" i="7"/>
  <c r="L493" i="7"/>
  <c r="L492" i="7"/>
  <c r="L491" i="7"/>
  <c r="K489" i="7"/>
  <c r="H489" i="7"/>
  <c r="F489" i="7"/>
  <c r="D489" i="7"/>
  <c r="K488" i="7"/>
  <c r="H488" i="7"/>
  <c r="F488" i="7"/>
  <c r="D488" i="7"/>
  <c r="K487" i="7"/>
  <c r="H487" i="7"/>
  <c r="F487" i="7"/>
  <c r="D487" i="7"/>
  <c r="K486" i="7"/>
  <c r="H486" i="7"/>
  <c r="F486" i="7"/>
  <c r="D486" i="7"/>
  <c r="K485" i="7"/>
  <c r="H485" i="7"/>
  <c r="F485" i="7"/>
  <c r="D485" i="7"/>
  <c r="K484" i="7"/>
  <c r="H484" i="7"/>
  <c r="F484" i="7"/>
  <c r="D484" i="7"/>
  <c r="K483" i="7"/>
  <c r="H483" i="7"/>
  <c r="F483" i="7"/>
  <c r="D483" i="7"/>
  <c r="K482" i="7"/>
  <c r="H482" i="7"/>
  <c r="F482" i="7"/>
  <c r="D482" i="7"/>
  <c r="K481" i="7"/>
  <c r="H481" i="7"/>
  <c r="F481" i="7"/>
  <c r="D481" i="7"/>
  <c r="K480" i="7"/>
  <c r="H480" i="7"/>
  <c r="F480" i="7"/>
  <c r="D480" i="7"/>
  <c r="K479" i="7"/>
  <c r="H479" i="7"/>
  <c r="F479" i="7"/>
  <c r="D479" i="7"/>
  <c r="K478" i="7"/>
  <c r="H478" i="7"/>
  <c r="F478" i="7"/>
  <c r="D478" i="7"/>
  <c r="K477" i="7"/>
  <c r="H477" i="7"/>
  <c r="F477" i="7"/>
  <c r="D477" i="7"/>
  <c r="K476" i="7"/>
  <c r="H476" i="7"/>
  <c r="F476" i="7"/>
  <c r="D476" i="7"/>
  <c r="K475" i="7"/>
  <c r="H475" i="7"/>
  <c r="F475" i="7"/>
  <c r="D475" i="7"/>
  <c r="K474" i="7"/>
  <c r="H474" i="7"/>
  <c r="F474" i="7"/>
  <c r="D474" i="7"/>
  <c r="K473" i="7"/>
  <c r="H473" i="7"/>
  <c r="F473" i="7"/>
  <c r="D473" i="7"/>
  <c r="K472" i="7"/>
  <c r="H472" i="7"/>
  <c r="F472" i="7"/>
  <c r="D472" i="7"/>
  <c r="K471" i="7"/>
  <c r="H471" i="7"/>
  <c r="F471" i="7"/>
  <c r="D471" i="7"/>
  <c r="K470" i="7"/>
  <c r="H470" i="7"/>
  <c r="F470" i="7"/>
  <c r="D470" i="7"/>
  <c r="K469" i="7"/>
  <c r="H469" i="7"/>
  <c r="F469" i="7"/>
  <c r="D469" i="7"/>
  <c r="K468" i="7"/>
  <c r="H468" i="7"/>
  <c r="F468" i="7"/>
  <c r="D468" i="7"/>
  <c r="K467" i="7"/>
  <c r="H467" i="7"/>
  <c r="F467" i="7"/>
  <c r="D467" i="7"/>
  <c r="K466" i="7"/>
  <c r="H466" i="7"/>
  <c r="D41" i="1"/>
  <c r="F466" i="7"/>
  <c r="D466" i="7"/>
  <c r="K465" i="7"/>
  <c r="H465" i="7"/>
  <c r="F465" i="7"/>
  <c r="D465" i="7"/>
  <c r="K464" i="7"/>
  <c r="H464" i="7"/>
  <c r="F464" i="7"/>
  <c r="D464" i="7"/>
  <c r="K463" i="7"/>
  <c r="H463" i="7"/>
  <c r="F463" i="7"/>
  <c r="D463" i="7"/>
  <c r="K462" i="7"/>
  <c r="K461" i="7"/>
  <c r="I460" i="7"/>
  <c r="G4" i="7"/>
  <c r="K455" i="7"/>
  <c r="F455" i="7"/>
  <c r="K454" i="7"/>
  <c r="F454" i="7"/>
  <c r="K453" i="7"/>
  <c r="F453" i="7"/>
  <c r="K452" i="7"/>
  <c r="F452" i="7"/>
  <c r="K451" i="7"/>
  <c r="F451" i="7"/>
  <c r="K450" i="7"/>
  <c r="F450" i="7"/>
  <c r="K449" i="7"/>
  <c r="F449" i="7"/>
  <c r="K448" i="7"/>
  <c r="F448" i="7"/>
  <c r="K447" i="7"/>
  <c r="F447" i="7"/>
  <c r="K446" i="7"/>
  <c r="F446" i="7"/>
  <c r="K445" i="7"/>
  <c r="F445" i="7"/>
  <c r="K444" i="7"/>
  <c r="F444" i="7"/>
  <c r="L443" i="7"/>
  <c r="K443" i="7"/>
  <c r="F443" i="7"/>
  <c r="K442" i="7"/>
  <c r="F442" i="7"/>
  <c r="L441" i="7"/>
  <c r="K441" i="7"/>
  <c r="F441" i="7"/>
  <c r="K440" i="7"/>
  <c r="F440" i="7"/>
  <c r="L439" i="7"/>
  <c r="K439" i="7"/>
  <c r="F439" i="7"/>
  <c r="K438" i="7"/>
  <c r="F438" i="7"/>
  <c r="L437" i="7"/>
  <c r="K437" i="7"/>
  <c r="F437" i="7"/>
  <c r="K436" i="7"/>
  <c r="F436" i="7"/>
  <c r="L435" i="7"/>
  <c r="K435" i="7"/>
  <c r="F435" i="7"/>
  <c r="K434" i="7"/>
  <c r="F434" i="7"/>
  <c r="L433" i="7"/>
  <c r="K433" i="7"/>
  <c r="F433" i="7"/>
  <c r="K432" i="7"/>
  <c r="F432" i="7"/>
  <c r="L431" i="7"/>
  <c r="K431" i="7"/>
  <c r="F431" i="7"/>
  <c r="K430" i="7"/>
  <c r="F430" i="7"/>
  <c r="L429" i="7"/>
  <c r="K429" i="7"/>
  <c r="F429" i="7"/>
  <c r="K428" i="7"/>
  <c r="F428" i="7"/>
  <c r="L427" i="7"/>
  <c r="K427" i="7"/>
  <c r="F427" i="7"/>
  <c r="K426" i="7"/>
  <c r="F426" i="7"/>
  <c r="L425" i="7"/>
  <c r="K425" i="7"/>
  <c r="F425" i="7"/>
  <c r="K424" i="7"/>
  <c r="F424" i="7"/>
  <c r="L423" i="7"/>
  <c r="K423" i="7"/>
  <c r="F423" i="7"/>
  <c r="K422" i="7"/>
  <c r="F422" i="7"/>
  <c r="L421" i="7"/>
  <c r="K421" i="7"/>
  <c r="F421" i="7"/>
  <c r="K420" i="7"/>
  <c r="F420" i="7"/>
  <c r="L419" i="7"/>
  <c r="K419" i="7"/>
  <c r="F419" i="7"/>
  <c r="K418" i="7"/>
  <c r="F418" i="7"/>
  <c r="L417" i="7"/>
  <c r="K417" i="7"/>
  <c r="F417" i="7"/>
  <c r="K416" i="7"/>
  <c r="F416" i="7"/>
  <c r="L415" i="7"/>
  <c r="K415" i="7"/>
  <c r="F415" i="7"/>
  <c r="K414" i="7"/>
  <c r="F414" i="7"/>
  <c r="L413" i="7"/>
  <c r="K413" i="7"/>
  <c r="F413" i="7"/>
  <c r="K412" i="7"/>
  <c r="F412" i="7"/>
  <c r="L411" i="7"/>
  <c r="K411" i="7"/>
  <c r="F411" i="7"/>
  <c r="K410" i="7"/>
  <c r="F410" i="7"/>
  <c r="L409" i="7"/>
  <c r="K409" i="7"/>
  <c r="F409" i="7"/>
  <c r="K408" i="7"/>
  <c r="F408" i="7"/>
  <c r="L407" i="7"/>
  <c r="K407" i="7"/>
  <c r="F407" i="7"/>
  <c r="F406" i="7"/>
  <c r="L404" i="7"/>
  <c r="L403" i="7"/>
  <c r="L402" i="7"/>
  <c r="K399" i="7"/>
  <c r="H399" i="7"/>
  <c r="F399" i="7"/>
  <c r="D399" i="7"/>
  <c r="L398" i="7"/>
  <c r="K398" i="7"/>
  <c r="H398" i="7"/>
  <c r="F398" i="7"/>
  <c r="D398" i="7"/>
  <c r="K397" i="7"/>
  <c r="H397" i="7"/>
  <c r="F397" i="7"/>
  <c r="D397" i="7"/>
  <c r="L396" i="7"/>
  <c r="K396" i="7"/>
  <c r="H396" i="7"/>
  <c r="F396" i="7"/>
  <c r="D396" i="7"/>
  <c r="K395" i="7"/>
  <c r="H395" i="7"/>
  <c r="F395" i="7"/>
  <c r="D395" i="7"/>
  <c r="L394" i="7"/>
  <c r="K394" i="7"/>
  <c r="H394" i="7"/>
  <c r="F394" i="7"/>
  <c r="D394" i="7"/>
  <c r="K393" i="7"/>
  <c r="H393" i="7"/>
  <c r="F393" i="7"/>
  <c r="D393" i="7"/>
  <c r="L392" i="7"/>
  <c r="K392" i="7"/>
  <c r="H392" i="7"/>
  <c r="F392" i="7"/>
  <c r="D392" i="7"/>
  <c r="L391" i="7"/>
  <c r="K391" i="7"/>
  <c r="H391" i="7"/>
  <c r="F391" i="7"/>
  <c r="D391" i="7"/>
  <c r="L390" i="7"/>
  <c r="K390" i="7"/>
  <c r="H390" i="7"/>
  <c r="F390" i="7"/>
  <c r="D390" i="7"/>
  <c r="L389" i="7"/>
  <c r="K389" i="7"/>
  <c r="H389" i="7"/>
  <c r="F389" i="7"/>
  <c r="D389" i="7"/>
  <c r="L388" i="7"/>
  <c r="K388" i="7"/>
  <c r="H388" i="7"/>
  <c r="F388" i="7"/>
  <c r="D388" i="7"/>
  <c r="L387" i="7"/>
  <c r="K387" i="7"/>
  <c r="H387" i="7"/>
  <c r="F387" i="7"/>
  <c r="D387" i="7"/>
  <c r="L386" i="7"/>
  <c r="K386" i="7"/>
  <c r="H386" i="7"/>
  <c r="F386" i="7"/>
  <c r="D386" i="7"/>
  <c r="L385" i="7"/>
  <c r="K385" i="7"/>
  <c r="H385" i="7"/>
  <c r="D89" i="1"/>
  <c r="F385" i="7"/>
  <c r="D385" i="7"/>
  <c r="L384" i="7"/>
  <c r="K384" i="7"/>
  <c r="H384" i="7"/>
  <c r="F384" i="7"/>
  <c r="D384" i="7"/>
  <c r="L383" i="7"/>
  <c r="K383" i="7"/>
  <c r="H383" i="7"/>
  <c r="F383" i="7"/>
  <c r="D383" i="7"/>
  <c r="L382" i="7"/>
  <c r="K382" i="7"/>
  <c r="H382" i="7"/>
  <c r="F382" i="7"/>
  <c r="D382" i="7"/>
  <c r="L381" i="7"/>
  <c r="K381" i="7"/>
  <c r="H381" i="7"/>
  <c r="F381" i="7"/>
  <c r="D381" i="7"/>
  <c r="L380" i="7"/>
  <c r="K380" i="7"/>
  <c r="H380" i="7"/>
  <c r="F380" i="7"/>
  <c r="D380" i="7"/>
  <c r="L379" i="7"/>
  <c r="K379" i="7"/>
  <c r="H379" i="7"/>
  <c r="F379" i="7"/>
  <c r="D379" i="7"/>
  <c r="L378" i="7"/>
  <c r="K378" i="7"/>
  <c r="H378" i="7"/>
  <c r="F378" i="7"/>
  <c r="D378" i="7"/>
  <c r="K377" i="7"/>
  <c r="K376" i="7"/>
  <c r="L368" i="7"/>
  <c r="K368" i="7"/>
  <c r="H368" i="7"/>
  <c r="F368" i="7"/>
  <c r="D368" i="7"/>
  <c r="L367" i="7"/>
  <c r="K367" i="7"/>
  <c r="H367" i="7"/>
  <c r="F367" i="7"/>
  <c r="D367" i="7"/>
  <c r="L366" i="7"/>
  <c r="K366" i="7"/>
  <c r="H366" i="7"/>
  <c r="F366" i="7"/>
  <c r="D366" i="7"/>
  <c r="L365" i="7"/>
  <c r="K365" i="7"/>
  <c r="H365" i="7"/>
  <c r="F365" i="7"/>
  <c r="D365" i="7"/>
  <c r="L364" i="7"/>
  <c r="K364" i="7"/>
  <c r="H364" i="7"/>
  <c r="F364" i="7"/>
  <c r="D364" i="7"/>
  <c r="L363" i="7"/>
  <c r="K363" i="7"/>
  <c r="H363" i="7"/>
  <c r="F363" i="7"/>
  <c r="D363" i="7"/>
  <c r="L362" i="7"/>
  <c r="K362" i="7"/>
  <c r="H362" i="7"/>
  <c r="F362" i="7"/>
  <c r="D362" i="7"/>
  <c r="L361" i="7"/>
  <c r="K361" i="7"/>
  <c r="H361" i="7"/>
  <c r="F361" i="7"/>
  <c r="D361" i="7"/>
  <c r="L357" i="7"/>
  <c r="M357" i="7"/>
  <c r="J357" i="7"/>
  <c r="L343" i="7"/>
  <c r="K343" i="7"/>
  <c r="L342" i="7"/>
  <c r="K342" i="7"/>
  <c r="L341" i="7"/>
  <c r="K341" i="7"/>
  <c r="L340" i="7"/>
  <c r="K340" i="7"/>
  <c r="L339" i="7"/>
  <c r="K339" i="7"/>
  <c r="F339" i="7"/>
  <c r="L338" i="7"/>
  <c r="K338" i="7"/>
  <c r="F338" i="7"/>
  <c r="L337" i="7"/>
  <c r="K337" i="7"/>
  <c r="F337" i="7"/>
  <c r="L336" i="7"/>
  <c r="K336" i="7"/>
  <c r="F336" i="7"/>
  <c r="L335" i="7"/>
  <c r="K335" i="7"/>
  <c r="F335" i="7"/>
  <c r="L334" i="7"/>
  <c r="K334" i="7"/>
  <c r="F334" i="7"/>
  <c r="L333" i="7"/>
  <c r="K333" i="7"/>
  <c r="F333" i="7"/>
  <c r="L332" i="7"/>
  <c r="K332" i="7"/>
  <c r="F332" i="7"/>
  <c r="L331" i="7"/>
  <c r="K331" i="7"/>
  <c r="F331" i="7"/>
  <c r="L330" i="7"/>
  <c r="K330" i="7"/>
  <c r="F330" i="7"/>
  <c r="L329" i="7"/>
  <c r="K329" i="7"/>
  <c r="F329" i="7"/>
  <c r="L328" i="7"/>
  <c r="K328" i="7"/>
  <c r="F328" i="7"/>
  <c r="L327" i="7"/>
  <c r="K327" i="7"/>
  <c r="F327" i="7"/>
  <c r="L326" i="7"/>
  <c r="K326" i="7"/>
  <c r="F326" i="7"/>
  <c r="L325" i="7"/>
  <c r="K325" i="7"/>
  <c r="F325" i="7"/>
  <c r="L324" i="7"/>
  <c r="K324" i="7"/>
  <c r="F324" i="7"/>
  <c r="L323" i="7"/>
  <c r="K323" i="7"/>
  <c r="F323" i="7"/>
  <c r="L322" i="7"/>
  <c r="K322" i="7"/>
  <c r="F322" i="7"/>
  <c r="L321" i="7"/>
  <c r="K321" i="7"/>
  <c r="F321" i="7"/>
  <c r="L320" i="7"/>
  <c r="K320" i="7"/>
  <c r="F320" i="7"/>
  <c r="L319" i="7"/>
  <c r="K319" i="7"/>
  <c r="F319" i="7"/>
  <c r="L318" i="7"/>
  <c r="L317" i="7"/>
  <c r="L316" i="7"/>
  <c r="I316" i="7"/>
  <c r="L315" i="7"/>
  <c r="L314" i="7"/>
  <c r="K314" i="7"/>
  <c r="L313" i="7"/>
  <c r="K313" i="7"/>
  <c r="L312" i="7"/>
  <c r="K312" i="7"/>
  <c r="L311" i="7"/>
  <c r="K311" i="7"/>
  <c r="F311" i="7"/>
  <c r="L310" i="7"/>
  <c r="K310" i="7"/>
  <c r="F310" i="7"/>
  <c r="L309" i="7"/>
  <c r="K309" i="7"/>
  <c r="F309" i="7"/>
  <c r="L308" i="7"/>
  <c r="K308" i="7"/>
  <c r="F308" i="7"/>
  <c r="L307" i="7"/>
  <c r="K307" i="7"/>
  <c r="F307" i="7"/>
  <c r="L306" i="7"/>
  <c r="K306" i="7"/>
  <c r="F306" i="7"/>
  <c r="L305" i="7"/>
  <c r="K305" i="7"/>
  <c r="F305" i="7"/>
  <c r="L304" i="7"/>
  <c r="K304" i="7"/>
  <c r="F304" i="7"/>
  <c r="L303" i="7"/>
  <c r="K303" i="7"/>
  <c r="F303" i="7"/>
  <c r="L302" i="7"/>
  <c r="K302" i="7"/>
  <c r="F302" i="7"/>
  <c r="L301" i="7"/>
  <c r="K301" i="7"/>
  <c r="F301" i="7"/>
  <c r="L300" i="7"/>
  <c r="K300" i="7"/>
  <c r="F300" i="7"/>
  <c r="L299" i="7"/>
  <c r="K299" i="7"/>
  <c r="F299" i="7"/>
  <c r="L298" i="7"/>
  <c r="K298" i="7"/>
  <c r="F298" i="7"/>
  <c r="L297" i="7"/>
  <c r="K297" i="7"/>
  <c r="F297" i="7"/>
  <c r="L296" i="7"/>
  <c r="K296" i="7"/>
  <c r="F296" i="7"/>
  <c r="L295" i="7"/>
  <c r="K295" i="7"/>
  <c r="F295" i="7"/>
  <c r="L294" i="7"/>
  <c r="K294" i="7"/>
  <c r="F294" i="7"/>
  <c r="L293" i="7"/>
  <c r="K293" i="7"/>
  <c r="F293" i="7"/>
  <c r="L292" i="7"/>
  <c r="K292" i="7"/>
  <c r="F292" i="7"/>
  <c r="L291" i="7"/>
  <c r="K291" i="7"/>
  <c r="F291" i="7"/>
  <c r="L290" i="7"/>
  <c r="K290" i="7"/>
  <c r="F290" i="7"/>
  <c r="L289" i="7"/>
  <c r="K289" i="7"/>
  <c r="F289" i="7"/>
  <c r="L288" i="7"/>
  <c r="K288" i="7"/>
  <c r="F288" i="7"/>
  <c r="L287" i="7"/>
  <c r="K287" i="7"/>
  <c r="F287" i="7"/>
  <c r="L286" i="7"/>
  <c r="K286" i="7"/>
  <c r="F286" i="7"/>
  <c r="L285" i="7"/>
  <c r="K285" i="7"/>
  <c r="F285" i="7"/>
  <c r="L284" i="7"/>
  <c r="K284" i="7"/>
  <c r="F284" i="7"/>
  <c r="L283" i="7"/>
  <c r="K283" i="7"/>
  <c r="F283" i="7"/>
  <c r="L282" i="7"/>
  <c r="K282" i="7"/>
  <c r="F282" i="7"/>
  <c r="L281" i="7"/>
  <c r="K281" i="7"/>
  <c r="F281" i="7"/>
  <c r="L280" i="7"/>
  <c r="K280" i="7"/>
  <c r="F280" i="7"/>
  <c r="L279" i="7"/>
  <c r="K279" i="7"/>
  <c r="F279" i="7"/>
  <c r="L278" i="7"/>
  <c r="K278" i="7"/>
  <c r="F278" i="7"/>
  <c r="L277" i="7"/>
  <c r="K277" i="7"/>
  <c r="F277" i="7"/>
  <c r="L276" i="7"/>
  <c r="K276" i="7"/>
  <c r="F276" i="7"/>
  <c r="L275" i="7"/>
  <c r="K275" i="7"/>
  <c r="F275" i="7"/>
  <c r="L274" i="7"/>
  <c r="K274" i="7"/>
  <c r="F274" i="7"/>
  <c r="L273" i="7"/>
  <c r="K273" i="7"/>
  <c r="F273" i="7"/>
  <c r="L272" i="7"/>
  <c r="K272" i="7"/>
  <c r="F272" i="7"/>
  <c r="L271" i="7"/>
  <c r="K271" i="7"/>
  <c r="F271" i="7"/>
  <c r="L270" i="7"/>
  <c r="K270" i="7"/>
  <c r="F270" i="7"/>
  <c r="L269" i="7"/>
  <c r="K269" i="7"/>
  <c r="F269" i="7"/>
  <c r="L268" i="7"/>
  <c r="K268" i="7"/>
  <c r="F268" i="7"/>
  <c r="L267" i="7"/>
  <c r="K267" i="7"/>
  <c r="F267" i="7"/>
  <c r="L266" i="7"/>
  <c r="K266" i="7"/>
  <c r="F266" i="7"/>
  <c r="L265" i="7"/>
  <c r="K265" i="7"/>
  <c r="F265" i="7"/>
  <c r="L264" i="7"/>
  <c r="K264" i="7"/>
  <c r="F264" i="7"/>
  <c r="L263" i="7"/>
  <c r="K263" i="7"/>
  <c r="F263" i="7"/>
  <c r="L262" i="7"/>
  <c r="K262" i="7"/>
  <c r="F262" i="7"/>
  <c r="L261" i="7"/>
  <c r="K261" i="7"/>
  <c r="F261" i="7"/>
  <c r="L260" i="7"/>
  <c r="K260" i="7"/>
  <c r="F260" i="7"/>
  <c r="L259" i="7"/>
  <c r="K259" i="7"/>
  <c r="F259" i="7"/>
  <c r="L258" i="7"/>
  <c r="K258" i="7"/>
  <c r="F258" i="7"/>
  <c r="L257" i="7"/>
  <c r="K257" i="7"/>
  <c r="F257" i="7"/>
  <c r="L256" i="7"/>
  <c r="K256" i="7"/>
  <c r="F256" i="7"/>
  <c r="H254" i="7"/>
  <c r="L252" i="7"/>
  <c r="L249" i="7"/>
  <c r="L248" i="7"/>
  <c r="L246" i="7"/>
  <c r="K246" i="7"/>
  <c r="F246" i="7"/>
  <c r="L245" i="7"/>
  <c r="K245" i="7"/>
  <c r="F245" i="7"/>
  <c r="L244" i="7"/>
  <c r="K244" i="7"/>
  <c r="F244" i="7"/>
  <c r="L243" i="7"/>
  <c r="K243" i="7"/>
  <c r="F243" i="7"/>
  <c r="L242" i="7"/>
  <c r="K242" i="7"/>
  <c r="F242" i="7"/>
  <c r="L241" i="7"/>
  <c r="K241" i="7"/>
  <c r="F241" i="7"/>
  <c r="L240" i="7"/>
  <c r="K240" i="7"/>
  <c r="F240" i="7"/>
  <c r="L239" i="7"/>
  <c r="K239" i="7"/>
  <c r="F239" i="7"/>
  <c r="L238" i="7"/>
  <c r="K238" i="7"/>
  <c r="F238" i="7"/>
  <c r="L237" i="7"/>
  <c r="K237" i="7"/>
  <c r="F237" i="7"/>
  <c r="L236" i="7"/>
  <c r="K236" i="7"/>
  <c r="F236" i="7"/>
  <c r="L235" i="7"/>
  <c r="K235" i="7"/>
  <c r="F235" i="7"/>
  <c r="L234" i="7"/>
  <c r="K234" i="7"/>
  <c r="F234" i="7"/>
  <c r="L233" i="7"/>
  <c r="K233" i="7"/>
  <c r="F233" i="7"/>
  <c r="L232" i="7"/>
  <c r="K232" i="7"/>
  <c r="F232" i="7"/>
  <c r="L231" i="7"/>
  <c r="K231" i="7"/>
  <c r="F231" i="7"/>
  <c r="L230" i="7"/>
  <c r="K230" i="7"/>
  <c r="F230" i="7"/>
  <c r="L229" i="7"/>
  <c r="K229" i="7"/>
  <c r="F229" i="7"/>
  <c r="L228" i="7"/>
  <c r="K228" i="7"/>
  <c r="F228" i="7"/>
  <c r="L227" i="7"/>
  <c r="K227" i="7"/>
  <c r="F227" i="7"/>
  <c r="L226" i="7"/>
  <c r="K226" i="7"/>
  <c r="F226" i="7"/>
  <c r="L225" i="7"/>
  <c r="K225" i="7"/>
  <c r="F225" i="7"/>
  <c r="L224" i="7"/>
  <c r="K224" i="7"/>
  <c r="F224" i="7"/>
  <c r="L223" i="7"/>
  <c r="K223" i="7"/>
  <c r="F223" i="7"/>
  <c r="L222" i="7"/>
  <c r="K222" i="7"/>
  <c r="F222" i="7"/>
  <c r="L221" i="7"/>
  <c r="K221" i="7"/>
  <c r="F221" i="7"/>
  <c r="L220" i="7"/>
  <c r="K220" i="7"/>
  <c r="F220" i="7"/>
  <c r="L219" i="7"/>
  <c r="K219" i="7"/>
  <c r="F219" i="7"/>
  <c r="L218" i="7"/>
  <c r="K218" i="7"/>
  <c r="F218" i="7"/>
  <c r="L217" i="7"/>
  <c r="K217" i="7"/>
  <c r="F217" i="7"/>
  <c r="L216" i="7"/>
  <c r="K216" i="7"/>
  <c r="F216" i="7"/>
  <c r="L215" i="7"/>
  <c r="K215" i="7"/>
  <c r="F215" i="7"/>
  <c r="L214" i="7"/>
  <c r="K214" i="7"/>
  <c r="F214" i="7"/>
  <c r="L213" i="7"/>
  <c r="K213" i="7"/>
  <c r="F213" i="7"/>
  <c r="L212" i="7"/>
  <c r="K212" i="7"/>
  <c r="F212" i="7"/>
  <c r="L211" i="7"/>
  <c r="K211" i="7"/>
  <c r="F211" i="7"/>
  <c r="L210" i="7"/>
  <c r="K210" i="7"/>
  <c r="F210" i="7"/>
  <c r="L209" i="7"/>
  <c r="K209" i="7"/>
  <c r="F209" i="7"/>
  <c r="L208" i="7"/>
  <c r="K208" i="7"/>
  <c r="F208" i="7"/>
  <c r="L207" i="7"/>
  <c r="K207" i="7"/>
  <c r="F207" i="7"/>
  <c r="L206" i="7"/>
  <c r="K206" i="7"/>
  <c r="F206" i="7"/>
  <c r="L205" i="7"/>
  <c r="K205" i="7"/>
  <c r="F205" i="7"/>
  <c r="H203" i="7"/>
  <c r="L198" i="7"/>
  <c r="L197" i="7"/>
  <c r="L196" i="7"/>
  <c r="L195" i="7"/>
  <c r="L194" i="7"/>
  <c r="L193" i="7"/>
  <c r="K193" i="7"/>
  <c r="F193" i="7"/>
  <c r="L192" i="7"/>
  <c r="K192" i="7"/>
  <c r="F192" i="7"/>
  <c r="L191" i="7"/>
  <c r="K191" i="7"/>
  <c r="H191" i="7"/>
  <c r="F191" i="7"/>
  <c r="L190" i="7"/>
  <c r="K190" i="7"/>
  <c r="H190" i="7"/>
  <c r="F190" i="7"/>
  <c r="L189" i="7"/>
  <c r="K189" i="7"/>
  <c r="H189" i="7"/>
  <c r="F189" i="7"/>
  <c r="L188" i="7"/>
  <c r="K188" i="7"/>
  <c r="H188" i="7"/>
  <c r="F188" i="7"/>
  <c r="L187" i="7"/>
  <c r="K187" i="7"/>
  <c r="H187" i="7"/>
  <c r="F187" i="7"/>
  <c r="L186" i="7"/>
  <c r="K186" i="7"/>
  <c r="H186" i="7"/>
  <c r="F186" i="7"/>
  <c r="L185" i="7"/>
  <c r="K185" i="7"/>
  <c r="H185" i="7"/>
  <c r="F185" i="7"/>
  <c r="L184" i="7"/>
  <c r="K184" i="7"/>
  <c r="H184" i="7"/>
  <c r="F184" i="7"/>
  <c r="L183" i="7"/>
  <c r="K183" i="7"/>
  <c r="H183" i="7"/>
  <c r="F183" i="7"/>
  <c r="L182" i="7"/>
  <c r="K182" i="7"/>
  <c r="H182" i="7"/>
  <c r="F182" i="7"/>
  <c r="L181" i="7"/>
  <c r="K181" i="7"/>
  <c r="H181" i="7"/>
  <c r="F181" i="7"/>
  <c r="L180" i="7"/>
  <c r="K180" i="7"/>
  <c r="H180" i="7"/>
  <c r="F180" i="7"/>
  <c r="L179" i="7"/>
  <c r="K179" i="7"/>
  <c r="H179" i="7"/>
  <c r="F179" i="7"/>
  <c r="L178" i="7"/>
  <c r="K178" i="7"/>
  <c r="H178" i="7"/>
  <c r="F178" i="7"/>
  <c r="L177" i="7"/>
  <c r="K177" i="7"/>
  <c r="H177" i="7"/>
  <c r="F177" i="7"/>
  <c r="L176" i="7"/>
  <c r="K176" i="7"/>
  <c r="H176" i="7"/>
  <c r="F176" i="7"/>
  <c r="L175" i="7"/>
  <c r="K175" i="7"/>
  <c r="H175" i="7"/>
  <c r="F175" i="7"/>
  <c r="L174" i="7"/>
  <c r="K174" i="7"/>
  <c r="H174" i="7"/>
  <c r="F174" i="7"/>
  <c r="L173" i="7"/>
  <c r="K173" i="7"/>
  <c r="H173" i="7"/>
  <c r="F173" i="7"/>
  <c r="L172" i="7"/>
  <c r="K172" i="7"/>
  <c r="H172" i="7"/>
  <c r="F172" i="7"/>
  <c r="L171" i="7"/>
  <c r="K171" i="7"/>
  <c r="H171" i="7"/>
  <c r="F171" i="7"/>
  <c r="L170" i="7"/>
  <c r="K170" i="7"/>
  <c r="H170" i="7"/>
  <c r="F170" i="7"/>
  <c r="L169" i="7"/>
  <c r="K169" i="7"/>
  <c r="H169" i="7"/>
  <c r="F169" i="7"/>
  <c r="L168" i="7"/>
  <c r="K168" i="7"/>
  <c r="H168" i="7"/>
  <c r="F168" i="7"/>
  <c r="L167" i="7"/>
  <c r="K167" i="7"/>
  <c r="H167" i="7"/>
  <c r="F167" i="7"/>
  <c r="L166" i="7"/>
  <c r="K166" i="7"/>
  <c r="H166" i="7"/>
  <c r="F166" i="7"/>
  <c r="L165" i="7"/>
  <c r="K165" i="7"/>
  <c r="H165" i="7"/>
  <c r="F165" i="7"/>
  <c r="L164" i="7"/>
  <c r="K164" i="7"/>
  <c r="H164" i="7"/>
  <c r="F164" i="7"/>
  <c r="L163" i="7"/>
  <c r="K163" i="7"/>
  <c r="H163" i="7"/>
  <c r="F163" i="7"/>
  <c r="L162" i="7"/>
  <c r="K162" i="7"/>
  <c r="H162" i="7"/>
  <c r="F162" i="7"/>
  <c r="L161" i="7"/>
  <c r="K161" i="7"/>
  <c r="H161" i="7"/>
  <c r="F161" i="7"/>
  <c r="L160" i="7"/>
  <c r="K160" i="7"/>
  <c r="H160" i="7"/>
  <c r="F160" i="7"/>
  <c r="L159" i="7"/>
  <c r="K159" i="7"/>
  <c r="H159" i="7"/>
  <c r="F159" i="7"/>
  <c r="L158" i="7"/>
  <c r="K158" i="7"/>
  <c r="H158" i="7"/>
  <c r="F158" i="7"/>
  <c r="L157" i="7"/>
  <c r="K157" i="7"/>
  <c r="H157" i="7"/>
  <c r="F157" i="7"/>
  <c r="L156" i="7"/>
  <c r="K156" i="7"/>
  <c r="H156" i="7"/>
  <c r="F156" i="7"/>
  <c r="L155" i="7"/>
  <c r="K155" i="7"/>
  <c r="H155" i="7"/>
  <c r="F155" i="7"/>
  <c r="L154" i="7"/>
  <c r="K154" i="7"/>
  <c r="H154" i="7"/>
  <c r="F154" i="7"/>
  <c r="L153" i="7"/>
  <c r="K153" i="7"/>
  <c r="H153" i="7"/>
  <c r="F153" i="7"/>
  <c r="D153" i="7"/>
  <c r="L152" i="7"/>
  <c r="K152" i="7"/>
  <c r="H152" i="7"/>
  <c r="F152" i="7"/>
  <c r="D152" i="7"/>
  <c r="L151" i="7"/>
  <c r="K151" i="7"/>
  <c r="H151" i="7"/>
  <c r="F151" i="7"/>
  <c r="D151" i="7"/>
  <c r="L150" i="7"/>
  <c r="K150" i="7"/>
  <c r="H150" i="7"/>
  <c r="F150" i="7"/>
  <c r="D150" i="7"/>
  <c r="L149" i="7"/>
  <c r="L148" i="7"/>
  <c r="K148" i="7"/>
  <c r="L147" i="7"/>
  <c r="L146" i="7"/>
  <c r="L145" i="7"/>
  <c r="L144" i="7"/>
  <c r="L143" i="7"/>
  <c r="L142" i="7"/>
  <c r="L141" i="7"/>
  <c r="L140" i="7"/>
  <c r="K140" i="7"/>
  <c r="L139" i="7"/>
  <c r="K139" i="7"/>
  <c r="L138" i="7"/>
  <c r="K138" i="7"/>
  <c r="L137" i="7"/>
  <c r="K137" i="7"/>
  <c r="L136" i="7"/>
  <c r="K136" i="7"/>
  <c r="L135" i="7"/>
  <c r="K135" i="7"/>
  <c r="L134" i="7"/>
  <c r="K134" i="7"/>
  <c r="L133" i="7"/>
  <c r="K133" i="7"/>
  <c r="L132" i="7"/>
  <c r="K132" i="7"/>
  <c r="L131" i="7"/>
  <c r="K131" i="7"/>
  <c r="L130" i="7"/>
  <c r="K130" i="7"/>
  <c r="L129" i="7"/>
  <c r="K129" i="7"/>
  <c r="L128" i="7"/>
  <c r="K128" i="7"/>
  <c r="L127" i="7"/>
  <c r="K127" i="7"/>
  <c r="L126" i="7"/>
  <c r="K126" i="7"/>
  <c r="L125" i="7"/>
  <c r="K125" i="7"/>
  <c r="L124" i="7"/>
  <c r="K124" i="7"/>
  <c r="L123" i="7"/>
  <c r="K123" i="7"/>
  <c r="L122" i="7"/>
  <c r="K122" i="7"/>
  <c r="L121" i="7"/>
  <c r="K121" i="7"/>
  <c r="L120" i="7"/>
  <c r="K120" i="7"/>
  <c r="L119" i="7"/>
  <c r="K119" i="7"/>
  <c r="L118" i="7"/>
  <c r="K118" i="7"/>
  <c r="L117" i="7"/>
  <c r="K117" i="7"/>
  <c r="L116" i="7"/>
  <c r="K116" i="7"/>
  <c r="K115" i="7"/>
  <c r="H115" i="7"/>
  <c r="K114" i="7"/>
  <c r="F114" i="7"/>
  <c r="L113" i="7"/>
  <c r="K113" i="7"/>
  <c r="L112" i="7"/>
  <c r="K112" i="7"/>
  <c r="L111" i="7"/>
  <c r="K111" i="7"/>
  <c r="L110" i="7"/>
  <c r="K110" i="7"/>
  <c r="L109" i="7"/>
  <c r="K109" i="7"/>
  <c r="F109" i="7"/>
  <c r="L108" i="7"/>
  <c r="K108" i="7"/>
  <c r="F108" i="7"/>
  <c r="L107" i="7"/>
  <c r="K107" i="7"/>
  <c r="F107" i="7"/>
  <c r="L106" i="7"/>
  <c r="K106" i="7"/>
  <c r="F106" i="7"/>
  <c r="L105" i="7"/>
  <c r="K105" i="7"/>
  <c r="F105" i="7"/>
  <c r="L104" i="7"/>
  <c r="K104" i="7"/>
  <c r="F104" i="7"/>
  <c r="L103" i="7"/>
  <c r="K103" i="7"/>
  <c r="F103" i="7"/>
  <c r="L102" i="7"/>
  <c r="K102" i="7"/>
  <c r="F102" i="7"/>
  <c r="L101" i="7"/>
  <c r="K101" i="7"/>
  <c r="F101" i="7"/>
  <c r="L100" i="7"/>
  <c r="K100" i="7"/>
  <c r="F100" i="7"/>
  <c r="L99" i="7"/>
  <c r="K99" i="7"/>
  <c r="F99" i="7"/>
  <c r="L98" i="7"/>
  <c r="K98" i="7"/>
  <c r="F98" i="7"/>
  <c r="L97" i="7"/>
  <c r="K97" i="7"/>
  <c r="F97" i="7"/>
  <c r="L96" i="7"/>
  <c r="K96" i="7"/>
  <c r="F96" i="7"/>
  <c r="L95" i="7"/>
  <c r="K95" i="7"/>
  <c r="F95" i="7"/>
  <c r="L94" i="7"/>
  <c r="K94" i="7"/>
  <c r="F94" i="7"/>
  <c r="L93" i="7"/>
  <c r="K93" i="7"/>
  <c r="F93" i="7"/>
  <c r="L92" i="7"/>
  <c r="K92" i="7"/>
  <c r="F92" i="7"/>
  <c r="L91" i="7"/>
  <c r="K91" i="7"/>
  <c r="F91" i="7"/>
  <c r="L90" i="7"/>
  <c r="K90" i="7"/>
  <c r="F90" i="7"/>
  <c r="L89" i="7"/>
  <c r="K89" i="7"/>
  <c r="F89" i="7"/>
  <c r="L88" i="7"/>
  <c r="K88" i="7"/>
  <c r="F88" i="7"/>
  <c r="L87" i="7"/>
  <c r="K87" i="7"/>
  <c r="F87" i="7"/>
  <c r="L86" i="7"/>
  <c r="K86" i="7"/>
  <c r="F86" i="7"/>
  <c r="L85" i="7"/>
  <c r="K85" i="7"/>
  <c r="F85" i="7"/>
  <c r="L84" i="7"/>
  <c r="K84" i="7"/>
  <c r="F84" i="7"/>
  <c r="L83" i="7"/>
  <c r="K83" i="7"/>
  <c r="F83" i="7"/>
  <c r="L82" i="7"/>
  <c r="K82" i="7"/>
  <c r="F82" i="7"/>
  <c r="L81" i="7"/>
  <c r="K81" i="7"/>
  <c r="F81" i="7"/>
  <c r="L80" i="7"/>
  <c r="K80" i="7"/>
  <c r="F80" i="7"/>
  <c r="L79" i="7"/>
  <c r="K79" i="7"/>
  <c r="F79" i="7"/>
  <c r="L78" i="7"/>
  <c r="K78" i="7"/>
  <c r="F78" i="7"/>
  <c r="L77" i="7"/>
  <c r="K77" i="7"/>
  <c r="F77" i="7"/>
  <c r="L76" i="7"/>
  <c r="K76" i="7"/>
  <c r="F76" i="7"/>
  <c r="L75" i="7"/>
  <c r="K75" i="7"/>
  <c r="F75" i="7"/>
  <c r="L74" i="7"/>
  <c r="K74" i="7"/>
  <c r="F74" i="7"/>
  <c r="L73" i="7"/>
  <c r="K73" i="7"/>
  <c r="F73" i="7"/>
  <c r="L72" i="7"/>
  <c r="K72" i="7"/>
  <c r="F72" i="7"/>
  <c r="L71" i="7"/>
  <c r="K71" i="7"/>
  <c r="F71" i="7"/>
  <c r="L70" i="7"/>
  <c r="K70" i="7"/>
  <c r="F70" i="7"/>
  <c r="L69" i="7"/>
  <c r="K69" i="7"/>
  <c r="F69" i="7"/>
  <c r="L68" i="7"/>
  <c r="K68" i="7"/>
  <c r="F68" i="7"/>
  <c r="L67" i="7"/>
  <c r="K67" i="7"/>
  <c r="F67" i="7"/>
  <c r="L66" i="7"/>
  <c r="K66" i="7"/>
  <c r="F66" i="7"/>
  <c r="L65" i="7"/>
  <c r="K65" i="7"/>
  <c r="F65" i="7"/>
  <c r="L64" i="7"/>
  <c r="K64" i="7"/>
  <c r="F64" i="7"/>
  <c r="L63" i="7"/>
  <c r="K63" i="7"/>
  <c r="F63" i="7"/>
  <c r="L62" i="7"/>
  <c r="K62" i="7"/>
  <c r="F62" i="7"/>
  <c r="L61" i="7"/>
  <c r="K61" i="7"/>
  <c r="F61" i="7"/>
  <c r="L60" i="7"/>
  <c r="K60" i="7"/>
  <c r="F60" i="7"/>
  <c r="L59" i="7"/>
  <c r="K59" i="7"/>
  <c r="F59" i="7"/>
  <c r="L58" i="7"/>
  <c r="K58" i="7"/>
  <c r="F58" i="7"/>
  <c r="L57" i="7"/>
  <c r="K57" i="7"/>
  <c r="F57" i="7"/>
  <c r="L56" i="7"/>
  <c r="K56" i="7"/>
  <c r="F56" i="7"/>
  <c r="L55" i="7"/>
  <c r="K55" i="7"/>
  <c r="F55" i="7"/>
  <c r="L54" i="7"/>
  <c r="K54" i="7"/>
  <c r="F54" i="7"/>
  <c r="L53" i="7"/>
  <c r="K53" i="7"/>
  <c r="F53" i="7"/>
  <c r="L52" i="7"/>
  <c r="K52" i="7"/>
  <c r="F52" i="7"/>
  <c r="K51" i="7"/>
  <c r="F51" i="7"/>
  <c r="K50" i="7"/>
  <c r="F50" i="7"/>
  <c r="L49" i="7"/>
  <c r="K49" i="7"/>
  <c r="F49" i="7"/>
  <c r="L48" i="7"/>
  <c r="K48" i="7"/>
  <c r="F48" i="7"/>
  <c r="L47" i="7"/>
  <c r="K47" i="7"/>
  <c r="F47" i="7"/>
  <c r="F46" i="7"/>
  <c r="F45" i="7"/>
  <c r="I44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K26" i="7"/>
  <c r="H26" i="7"/>
  <c r="F26" i="7"/>
  <c r="D26" i="7"/>
  <c r="L25" i="7"/>
  <c r="K25" i="7"/>
  <c r="H25" i="7"/>
  <c r="F25" i="7"/>
  <c r="D25" i="7"/>
  <c r="L24" i="7"/>
  <c r="K24" i="7"/>
  <c r="H24" i="7"/>
  <c r="F24" i="7"/>
  <c r="D24" i="7"/>
  <c r="L23" i="7"/>
  <c r="K23" i="7"/>
  <c r="H23" i="7"/>
  <c r="F23" i="7"/>
  <c r="D23" i="7"/>
  <c r="L22" i="7"/>
  <c r="K22" i="7"/>
  <c r="H22" i="7"/>
  <c r="F22" i="7"/>
  <c r="D22" i="7"/>
  <c r="L21" i="7"/>
  <c r="K21" i="7"/>
  <c r="H21" i="7"/>
  <c r="F21" i="7"/>
  <c r="D21" i="7"/>
  <c r="L20" i="7"/>
  <c r="K20" i="7"/>
  <c r="H20" i="7"/>
  <c r="F20" i="7"/>
  <c r="D20" i="7"/>
  <c r="L19" i="7"/>
  <c r="K19" i="7"/>
  <c r="H19" i="7"/>
  <c r="F19" i="7"/>
  <c r="D19" i="7"/>
  <c r="L18" i="7"/>
  <c r="K18" i="7"/>
  <c r="H18" i="7"/>
  <c r="F18" i="7"/>
  <c r="D18" i="7"/>
  <c r="L17" i="7"/>
  <c r="K17" i="7"/>
  <c r="H17" i="7"/>
  <c r="F17" i="7"/>
  <c r="D17" i="7"/>
  <c r="L16" i="7"/>
  <c r="K16" i="7"/>
  <c r="H16" i="7"/>
  <c r="F16" i="7"/>
  <c r="D16" i="7"/>
  <c r="L15" i="7"/>
  <c r="K15" i="7"/>
  <c r="H15" i="7"/>
  <c r="F15" i="7"/>
  <c r="D15" i="7"/>
  <c r="L14" i="7"/>
  <c r="K14" i="7"/>
  <c r="H14" i="7"/>
  <c r="F14" i="7"/>
  <c r="D14" i="7"/>
  <c r="L13" i="7"/>
  <c r="K13" i="7"/>
  <c r="H13" i="7"/>
  <c r="F13" i="7"/>
  <c r="D13" i="7"/>
  <c r="L12" i="7"/>
  <c r="K12" i="7"/>
  <c r="H12" i="7"/>
  <c r="F12" i="7"/>
  <c r="D12" i="7"/>
  <c r="L11" i="7"/>
  <c r="K11" i="7"/>
  <c r="H11" i="7"/>
  <c r="F11" i="7"/>
  <c r="D11" i="7"/>
  <c r="L10" i="7"/>
  <c r="K10" i="7"/>
  <c r="H10" i="7"/>
  <c r="F10" i="7"/>
  <c r="D10" i="7"/>
  <c r="L9" i="7"/>
  <c r="K9" i="7"/>
  <c r="H9" i="7"/>
  <c r="F9" i="7"/>
  <c r="D9" i="7"/>
  <c r="L8" i="7"/>
  <c r="K8" i="7"/>
  <c r="H8" i="7"/>
  <c r="F8" i="7"/>
  <c r="D8" i="7"/>
  <c r="L7" i="7"/>
  <c r="K7" i="7"/>
  <c r="H7" i="7"/>
  <c r="F7" i="7"/>
  <c r="D7" i="7"/>
  <c r="L6" i="7"/>
  <c r="K6" i="7"/>
  <c r="H6" i="7"/>
  <c r="F6" i="7"/>
  <c r="D6" i="7"/>
  <c r="L5" i="7"/>
  <c r="K5" i="7"/>
  <c r="H5" i="7"/>
  <c r="F5" i="7"/>
  <c r="D5" i="7"/>
  <c r="K4" i="7"/>
  <c r="I3" i="7"/>
  <c r="D77" i="1"/>
  <c r="D65" i="1"/>
  <c r="D53" i="1"/>
  <c r="D29" i="1"/>
  <c r="AP10" i="5"/>
  <c r="AP16" i="5"/>
  <c r="AP12" i="5"/>
  <c r="J10" i="5"/>
  <c r="AS12" i="5"/>
  <c r="J40" i="5"/>
  <c r="AH40" i="5"/>
  <c r="AH46" i="5"/>
  <c r="AH48" i="5"/>
  <c r="D5" i="1"/>
  <c r="AH76" i="5"/>
  <c r="AH78" i="5"/>
  <c r="AH70" i="5"/>
  <c r="AM70" i="5"/>
  <c r="J64" i="5"/>
  <c r="AH64" i="5"/>
  <c r="J62" i="5"/>
  <c r="Z60" i="5"/>
  <c r="AH52" i="5"/>
  <c r="AH54" i="5"/>
  <c r="AM46" i="5"/>
  <c r="Z38" i="5"/>
  <c r="Z36" i="5"/>
  <c r="R36" i="5"/>
  <c r="AP28" i="5"/>
  <c r="AP30" i="5"/>
  <c r="AP22" i="5"/>
  <c r="AS30" i="5"/>
  <c r="AS24" i="5"/>
  <c r="AU22" i="5"/>
  <c r="AS18" i="5"/>
  <c r="AU10" i="5"/>
  <c r="R8" i="5"/>
  <c r="J8" i="5"/>
  <c r="Z6" i="5"/>
  <c r="R6" i="5"/>
  <c r="J6" i="5"/>
  <c r="AP18" i="5"/>
  <c r="AP24" i="5"/>
  <c r="AU24" i="5"/>
  <c r="AU16" i="5"/>
  <c r="AM64" i="5"/>
  <c r="AH66" i="5"/>
  <c r="AK66" i="5"/>
  <c r="AU18" i="5"/>
  <c r="AM54" i="5"/>
  <c r="AM78" i="5"/>
  <c r="AM48" i="5"/>
  <c r="AU30" i="5"/>
  <c r="AH42" i="5"/>
  <c r="AM40" i="5"/>
  <c r="AK42" i="5"/>
  <c r="AK48" i="5"/>
  <c r="AU12" i="5"/>
  <c r="AM52" i="5"/>
  <c r="AK54" i="5"/>
  <c r="AM76" i="5"/>
  <c r="AH72" i="5"/>
  <c r="AK78" i="5"/>
  <c r="AU28" i="5"/>
  <c r="AK72" i="5"/>
  <c r="L502" i="7"/>
  <c r="L499" i="7"/>
  <c r="L497" i="7"/>
  <c r="L495" i="7"/>
  <c r="L488" i="7"/>
  <c r="L486" i="7"/>
  <c r="L484" i="7"/>
  <c r="L482" i="7"/>
  <c r="L480" i="7"/>
  <c r="L478" i="7"/>
  <c r="L476" i="7"/>
  <c r="L474" i="7"/>
  <c r="L472" i="7"/>
  <c r="L470" i="7"/>
  <c r="L468" i="7"/>
  <c r="L466" i="7"/>
  <c r="L464" i="7"/>
  <c r="L455" i="7"/>
  <c r="L453" i="7"/>
  <c r="L451" i="7"/>
  <c r="L449" i="7"/>
  <c r="L447" i="7"/>
  <c r="L445" i="7"/>
  <c r="L503" i="7"/>
  <c r="L501" i="7"/>
  <c r="L498" i="7"/>
  <c r="L489" i="7"/>
  <c r="L487" i="7"/>
  <c r="L485" i="7"/>
  <c r="L483" i="7"/>
  <c r="L481" i="7"/>
  <c r="L479" i="7"/>
  <c r="L477" i="7"/>
  <c r="L475" i="7"/>
  <c r="L473" i="7"/>
  <c r="L471" i="7"/>
  <c r="L469" i="7"/>
  <c r="L467" i="7"/>
  <c r="L465" i="7"/>
  <c r="L463" i="7"/>
  <c r="L454" i="7"/>
  <c r="L452" i="7"/>
  <c r="L450" i="7"/>
  <c r="L448" i="7"/>
  <c r="L446" i="7"/>
  <c r="L444" i="7"/>
  <c r="L442" i="7"/>
  <c r="L440" i="7"/>
  <c r="L438" i="7"/>
  <c r="L436" i="7"/>
  <c r="L434" i="7"/>
  <c r="L432" i="7"/>
  <c r="L430" i="7"/>
  <c r="L428" i="7"/>
  <c r="L426" i="7"/>
  <c r="L424" i="7"/>
  <c r="L422" i="7"/>
  <c r="L420" i="7"/>
  <c r="L418" i="7"/>
  <c r="L416" i="7"/>
  <c r="L414" i="7"/>
  <c r="L412" i="7"/>
  <c r="L410" i="7"/>
  <c r="L408" i="7"/>
  <c r="L399" i="7"/>
  <c r="L397" i="7"/>
  <c r="L395" i="7"/>
  <c r="L393" i="7"/>
  <c r="AU14" i="5"/>
  <c r="A10" i="5"/>
  <c r="AP34" i="5"/>
  <c r="AU20" i="5"/>
  <c r="A16" i="5"/>
  <c r="AU32" i="5"/>
  <c r="A28" i="5"/>
  <c r="AU26" i="5"/>
  <c r="A22" i="5"/>
  <c r="AM74" i="5"/>
  <c r="A70" i="5"/>
  <c r="AM72" i="5"/>
  <c r="AM68" i="5"/>
  <c r="A64" i="5"/>
  <c r="AM66" i="5"/>
  <c r="AM44" i="5"/>
  <c r="A40" i="5"/>
  <c r="AP46" i="5"/>
  <c r="AM42" i="5"/>
  <c r="AM50" i="5"/>
  <c r="A46" i="5"/>
  <c r="AM80" i="5"/>
  <c r="A76" i="5"/>
  <c r="AM56" i="5"/>
  <c r="A52" i="5"/>
  <c r="BW34" i="5"/>
  <c r="AP42" i="5"/>
</calcChain>
</file>

<file path=xl/sharedStrings.xml><?xml version="1.0" encoding="utf-8"?>
<sst xmlns="http://schemas.openxmlformats.org/spreadsheetml/2006/main" count="3232" uniqueCount="1619">
  <si>
    <t>リーグ1</t>
    <phoneticPr fontId="6"/>
  </si>
  <si>
    <t>成　績</t>
    <rPh sb="0" eb="1">
      <t>シゲル</t>
    </rPh>
    <rPh sb="2" eb="3">
      <t>ツムギ</t>
    </rPh>
    <phoneticPr fontId="6"/>
  </si>
  <si>
    <t>順　位</t>
    <rPh sb="0" eb="1">
      <t>ジュン</t>
    </rPh>
    <rPh sb="2" eb="3">
      <t>クライ</t>
    </rPh>
    <phoneticPr fontId="6"/>
  </si>
  <si>
    <t>３位決定戦</t>
    <rPh sb="1" eb="2">
      <t>イ</t>
    </rPh>
    <rPh sb="2" eb="5">
      <t>ケッテイセン</t>
    </rPh>
    <phoneticPr fontId="6"/>
  </si>
  <si>
    <t>リーグ3</t>
    <phoneticPr fontId="6"/>
  </si>
  <si>
    <t>決勝トーナメント</t>
    <rPh sb="0" eb="2">
      <t>ケッショウ</t>
    </rPh>
    <phoneticPr fontId="6"/>
  </si>
  <si>
    <t>リーグ２</t>
    <phoneticPr fontId="6"/>
  </si>
  <si>
    <t>BYE</t>
    <phoneticPr fontId="6"/>
  </si>
  <si>
    <t>交流試合</t>
    <rPh sb="0" eb="2">
      <t>コウリュウ</t>
    </rPh>
    <rPh sb="2" eb="4">
      <t>シアイ</t>
    </rPh>
    <phoneticPr fontId="6"/>
  </si>
  <si>
    <t>男</t>
  </si>
  <si>
    <t>岡本</t>
  </si>
  <si>
    <t>片岡</t>
  </si>
  <si>
    <t>正行</t>
  </si>
  <si>
    <t>田中</t>
  </si>
  <si>
    <t>坪田</t>
  </si>
  <si>
    <t>中村</t>
  </si>
  <si>
    <t>松岡</t>
  </si>
  <si>
    <t>女</t>
  </si>
  <si>
    <t>鈴木</t>
  </si>
  <si>
    <t>池端</t>
    <rPh sb="0" eb="2">
      <t>イケバタ</t>
    </rPh>
    <phoneticPr fontId="4"/>
  </si>
  <si>
    <t>誠治</t>
    <rPh sb="0" eb="2">
      <t>セイジ</t>
    </rPh>
    <phoneticPr fontId="4"/>
  </si>
  <si>
    <t>ぼんズ</t>
    <phoneticPr fontId="4"/>
  </si>
  <si>
    <t>太郎</t>
    <rPh sb="0" eb="2">
      <t>タロウ</t>
    </rPh>
    <phoneticPr fontId="4"/>
  </si>
  <si>
    <t>谷口</t>
    <rPh sb="0" eb="2">
      <t>タニグチ</t>
    </rPh>
    <phoneticPr fontId="4"/>
  </si>
  <si>
    <t>成宮</t>
    <rPh sb="0" eb="2">
      <t>ナルミヤ</t>
    </rPh>
    <phoneticPr fontId="4"/>
  </si>
  <si>
    <t>康弘</t>
    <rPh sb="0" eb="2">
      <t>ヤスヒロ</t>
    </rPh>
    <phoneticPr fontId="4"/>
  </si>
  <si>
    <t>西村</t>
    <rPh sb="0" eb="2">
      <t>ニシムラ</t>
    </rPh>
    <phoneticPr fontId="4"/>
  </si>
  <si>
    <t>古市</t>
    <rPh sb="0" eb="2">
      <t>フルイチ</t>
    </rPh>
    <phoneticPr fontId="4"/>
  </si>
  <si>
    <t>卓志</t>
    <rPh sb="0" eb="2">
      <t>タカシ</t>
    </rPh>
    <phoneticPr fontId="4"/>
  </si>
  <si>
    <t>松本</t>
    <rPh sb="0" eb="2">
      <t>マツモト</t>
    </rPh>
    <phoneticPr fontId="4"/>
  </si>
  <si>
    <t>村上</t>
    <rPh sb="0" eb="2">
      <t>ムラカミ</t>
    </rPh>
    <phoneticPr fontId="4"/>
  </si>
  <si>
    <t>八木</t>
    <rPh sb="0" eb="2">
      <t>ヤギ</t>
    </rPh>
    <phoneticPr fontId="4"/>
  </si>
  <si>
    <t>篤司</t>
    <rPh sb="0" eb="2">
      <t>アツシ</t>
    </rPh>
    <phoneticPr fontId="4"/>
  </si>
  <si>
    <t>山口</t>
    <rPh sb="0" eb="2">
      <t>ヤマグチ</t>
    </rPh>
    <phoneticPr fontId="4"/>
  </si>
  <si>
    <t>正雄</t>
    <rPh sb="0" eb="2">
      <t>マサオ</t>
    </rPh>
    <phoneticPr fontId="4"/>
  </si>
  <si>
    <t>山本</t>
    <rPh sb="0" eb="2">
      <t>ヤマモト</t>
    </rPh>
    <phoneticPr fontId="4"/>
  </si>
  <si>
    <t>将義</t>
    <rPh sb="0" eb="2">
      <t>マサヨシ</t>
    </rPh>
    <phoneticPr fontId="4"/>
  </si>
  <si>
    <t>伊吹</t>
    <rPh sb="0" eb="2">
      <t>イブキ</t>
    </rPh>
    <phoneticPr fontId="4"/>
  </si>
  <si>
    <t>邦子</t>
    <rPh sb="0" eb="2">
      <t>クニコ</t>
    </rPh>
    <phoneticPr fontId="4"/>
  </si>
  <si>
    <t>中村</t>
    <rPh sb="0" eb="2">
      <t>ナカムラ</t>
    </rPh>
    <phoneticPr fontId="4"/>
  </si>
  <si>
    <t>京セラTC</t>
  </si>
  <si>
    <t>春己</t>
  </si>
  <si>
    <t>京セラ</t>
  </si>
  <si>
    <t>京セラTC</t>
    <phoneticPr fontId="4"/>
  </si>
  <si>
    <t>竹村</t>
  </si>
  <si>
    <t>仁志</t>
  </si>
  <si>
    <t>山本</t>
  </si>
  <si>
    <t>　真</t>
  </si>
  <si>
    <t>義弘</t>
  </si>
  <si>
    <t>秋山</t>
  </si>
  <si>
    <t>太助</t>
  </si>
  <si>
    <t>廣瀬</t>
  </si>
  <si>
    <t>智也</t>
  </si>
  <si>
    <t>太田</t>
  </si>
  <si>
    <t>圭亮</t>
  </si>
  <si>
    <t>児玉</t>
  </si>
  <si>
    <t>上村</t>
  </si>
  <si>
    <t>　武</t>
  </si>
  <si>
    <t>西田</t>
  </si>
  <si>
    <t>裕信</t>
  </si>
  <si>
    <t>馬場</t>
  </si>
  <si>
    <t>英年</t>
  </si>
  <si>
    <t>善和</t>
  </si>
  <si>
    <t>西村</t>
  </si>
  <si>
    <t>坂元</t>
  </si>
  <si>
    <t>智成</t>
  </si>
  <si>
    <t>村尾</t>
  </si>
  <si>
    <t>彰了</t>
  </si>
  <si>
    <t>順次</t>
  </si>
  <si>
    <t>住谷</t>
  </si>
  <si>
    <t>岳司</t>
  </si>
  <si>
    <t>永田</t>
  </si>
  <si>
    <t>寛教</t>
  </si>
  <si>
    <t>高橋</t>
  </si>
  <si>
    <t>吉本</t>
  </si>
  <si>
    <t>泰二</t>
  </si>
  <si>
    <t>宮道</t>
  </si>
  <si>
    <t>祐介</t>
  </si>
  <si>
    <t>曽我</t>
  </si>
  <si>
    <t>卓矢</t>
  </si>
  <si>
    <t>後藤</t>
  </si>
  <si>
    <t>並河</t>
  </si>
  <si>
    <t>智加</t>
  </si>
  <si>
    <t>　彰</t>
  </si>
  <si>
    <t>理和</t>
  </si>
  <si>
    <t>牛尾</t>
  </si>
  <si>
    <t>紳之介</t>
  </si>
  <si>
    <t>進</t>
  </si>
  <si>
    <t>英夫</t>
  </si>
  <si>
    <t>正男</t>
  </si>
  <si>
    <t>淳</t>
  </si>
  <si>
    <t>亨</t>
  </si>
  <si>
    <t>貴子</t>
  </si>
  <si>
    <t>青木</t>
    <rPh sb="0" eb="2">
      <t>アオキ</t>
    </rPh>
    <phoneticPr fontId="4"/>
  </si>
  <si>
    <t>浅野</t>
    <rPh sb="0" eb="2">
      <t>アサノ</t>
    </rPh>
    <phoneticPr fontId="4"/>
  </si>
  <si>
    <t>岸田</t>
    <rPh sb="0" eb="2">
      <t>キシダ</t>
    </rPh>
    <phoneticPr fontId="4"/>
  </si>
  <si>
    <t>久保</t>
    <rPh sb="0" eb="2">
      <t>クボ</t>
    </rPh>
    <phoneticPr fontId="4"/>
  </si>
  <si>
    <t>清水</t>
    <rPh sb="0" eb="2">
      <t>シミズ</t>
    </rPh>
    <phoneticPr fontId="4"/>
  </si>
  <si>
    <t>岩崎</t>
    <rPh sb="0" eb="2">
      <t>イワサキ</t>
    </rPh>
    <phoneticPr fontId="4"/>
  </si>
  <si>
    <t>佳子</t>
    <rPh sb="0" eb="2">
      <t>ヨシコ</t>
    </rPh>
    <phoneticPr fontId="4"/>
  </si>
  <si>
    <t>筒井</t>
    <rPh sb="0" eb="2">
      <t>ツツイ</t>
    </rPh>
    <phoneticPr fontId="4"/>
  </si>
  <si>
    <t>珠世</t>
    <rPh sb="0" eb="2">
      <t>タマヨ</t>
    </rPh>
    <phoneticPr fontId="4"/>
  </si>
  <si>
    <t>日高</t>
    <rPh sb="0" eb="2">
      <t>ヒダカ</t>
    </rPh>
    <phoneticPr fontId="4"/>
  </si>
  <si>
    <t>藤居</t>
    <rPh sb="0" eb="2">
      <t>フジイ</t>
    </rPh>
    <phoneticPr fontId="4"/>
  </si>
  <si>
    <t>藤村</t>
    <rPh sb="0" eb="2">
      <t>フジムラ</t>
    </rPh>
    <phoneticPr fontId="4"/>
  </si>
  <si>
    <t>加代子</t>
    <rPh sb="0" eb="3">
      <t>カヨコ</t>
    </rPh>
    <phoneticPr fontId="4"/>
  </si>
  <si>
    <t>松井</t>
    <rPh sb="0" eb="2">
      <t>マツイ</t>
    </rPh>
    <phoneticPr fontId="4"/>
  </si>
  <si>
    <t>美和子</t>
    <rPh sb="0" eb="3">
      <t>ミワコ</t>
    </rPh>
    <phoneticPr fontId="4"/>
  </si>
  <si>
    <t>松井美和子</t>
    <rPh sb="0" eb="2">
      <t>マツイ</t>
    </rPh>
    <rPh sb="2" eb="5">
      <t>ミワコ</t>
    </rPh>
    <phoneticPr fontId="4"/>
  </si>
  <si>
    <t>陽子</t>
    <rPh sb="0" eb="2">
      <t>ヨウコ</t>
    </rPh>
    <phoneticPr fontId="4"/>
  </si>
  <si>
    <t>吉岡</t>
    <rPh sb="0" eb="2">
      <t>ヨシオカ</t>
    </rPh>
    <phoneticPr fontId="4"/>
  </si>
  <si>
    <t>京子</t>
    <rPh sb="0" eb="2">
      <t>キョウコ</t>
    </rPh>
    <phoneticPr fontId="4"/>
  </si>
  <si>
    <t>大樹</t>
  </si>
  <si>
    <t>鶴田</t>
  </si>
  <si>
    <t>武田</t>
  </si>
  <si>
    <t>福島</t>
    <rPh sb="0" eb="2">
      <t>フクシマ</t>
    </rPh>
    <phoneticPr fontId="4"/>
  </si>
  <si>
    <t>男</t>
    <phoneticPr fontId="4"/>
  </si>
  <si>
    <t>中川</t>
    <rPh sb="0" eb="2">
      <t>ナカガワ</t>
    </rPh>
    <phoneticPr fontId="4"/>
  </si>
  <si>
    <t>岡</t>
    <rPh sb="0" eb="1">
      <t>オカ</t>
    </rPh>
    <phoneticPr fontId="4"/>
  </si>
  <si>
    <t>佐藤</t>
    <rPh sb="0" eb="2">
      <t>サトウ</t>
    </rPh>
    <phoneticPr fontId="4"/>
  </si>
  <si>
    <t>直也</t>
    <rPh sb="0" eb="2">
      <t>ナオヤ</t>
    </rPh>
    <phoneticPr fontId="4"/>
  </si>
  <si>
    <t>女</t>
    <phoneticPr fontId="4"/>
  </si>
  <si>
    <t>川上</t>
  </si>
  <si>
    <t>浩</t>
  </si>
  <si>
    <t>稲岡</t>
  </si>
  <si>
    <t>和紀</t>
  </si>
  <si>
    <t>Kテニス</t>
  </si>
  <si>
    <t>Ｋテニスカレッジ</t>
  </si>
  <si>
    <t>川並</t>
  </si>
  <si>
    <t>和之</t>
  </si>
  <si>
    <t>木村</t>
  </si>
  <si>
    <t>　治</t>
  </si>
  <si>
    <t>真嘉</t>
  </si>
  <si>
    <t>永里</t>
  </si>
  <si>
    <t>裕次</t>
  </si>
  <si>
    <t>宮嶋</t>
  </si>
  <si>
    <t>利行</t>
  </si>
  <si>
    <t>山口</t>
  </si>
  <si>
    <t>直彦</t>
  </si>
  <si>
    <t>真彦</t>
  </si>
  <si>
    <t>山田</t>
  </si>
  <si>
    <t>直八</t>
  </si>
  <si>
    <t>石原</t>
  </si>
  <si>
    <t>はる美</t>
  </si>
  <si>
    <t>梶木</t>
  </si>
  <si>
    <t>和子</t>
  </si>
  <si>
    <t>和枝</t>
  </si>
  <si>
    <t>永松</t>
  </si>
  <si>
    <t>福永</t>
  </si>
  <si>
    <t>裕美</t>
  </si>
  <si>
    <t>朋子</t>
  </si>
  <si>
    <t>安久</t>
  </si>
  <si>
    <t>智之</t>
  </si>
  <si>
    <t>岡川</t>
  </si>
  <si>
    <t>謙二</t>
  </si>
  <si>
    <t>河野</t>
  </si>
  <si>
    <t>雅弘</t>
  </si>
  <si>
    <t>杉山</t>
  </si>
  <si>
    <t>邦夫</t>
  </si>
  <si>
    <t>杉本</t>
  </si>
  <si>
    <t>龍平</t>
  </si>
  <si>
    <t>英二</t>
  </si>
  <si>
    <t>泉谷</t>
  </si>
  <si>
    <t>純也</t>
  </si>
  <si>
    <t>浅田</t>
  </si>
  <si>
    <t>隆昭</t>
  </si>
  <si>
    <t>前田</t>
  </si>
  <si>
    <t>雅人</t>
  </si>
  <si>
    <t>大脇</t>
  </si>
  <si>
    <t>和世</t>
  </si>
  <si>
    <t>冨田</t>
  </si>
  <si>
    <t>哲弥</t>
  </si>
  <si>
    <t>晶子</t>
  </si>
  <si>
    <t>森田</t>
  </si>
  <si>
    <t>恵美</t>
  </si>
  <si>
    <t>西澤</t>
  </si>
  <si>
    <t>友紀</t>
  </si>
  <si>
    <t>美弥子</t>
  </si>
  <si>
    <t>速水</t>
  </si>
  <si>
    <t>直美</t>
  </si>
  <si>
    <t>多田</t>
  </si>
  <si>
    <t>麻実</t>
  </si>
  <si>
    <t>純子</t>
  </si>
  <si>
    <t>堀田</t>
  </si>
  <si>
    <t>明子</t>
  </si>
  <si>
    <t>澤田</t>
  </si>
  <si>
    <t>多佳美</t>
  </si>
  <si>
    <t>土田</t>
  </si>
  <si>
    <t>典人</t>
  </si>
  <si>
    <t>湖東プラチナ</t>
    <rPh sb="0" eb="2">
      <t>コトウ</t>
    </rPh>
    <phoneticPr fontId="4"/>
  </si>
  <si>
    <t>プラチナ</t>
    <phoneticPr fontId="4"/>
  </si>
  <si>
    <t>関塚</t>
  </si>
  <si>
    <t>清茂</t>
  </si>
  <si>
    <t>高田</t>
  </si>
  <si>
    <t>洋治</t>
  </si>
  <si>
    <t>哲也</t>
    <rPh sb="0" eb="2">
      <t>テツヤ</t>
    </rPh>
    <phoneticPr fontId="4"/>
  </si>
  <si>
    <t>羽田</t>
  </si>
  <si>
    <t>昭夫</t>
  </si>
  <si>
    <t>藤本</t>
    <rPh sb="0" eb="2">
      <t>フジモト</t>
    </rPh>
    <phoneticPr fontId="4"/>
  </si>
  <si>
    <t>大橋</t>
    <rPh sb="0" eb="2">
      <t>オオハシ</t>
    </rPh>
    <phoneticPr fontId="4"/>
  </si>
  <si>
    <t>俊子</t>
  </si>
  <si>
    <t>早苗</t>
    <rPh sb="0" eb="2">
      <t>サナエ</t>
    </rPh>
    <phoneticPr fontId="4"/>
  </si>
  <si>
    <t>美智子</t>
    <rPh sb="0" eb="3">
      <t>ミチコ</t>
    </rPh>
    <phoneticPr fontId="4"/>
  </si>
  <si>
    <t>原</t>
    <rPh sb="0" eb="1">
      <t>ハラ</t>
    </rPh>
    <phoneticPr fontId="4"/>
  </si>
  <si>
    <t>井内</t>
  </si>
  <si>
    <t>一博</t>
  </si>
  <si>
    <t>竹下</t>
  </si>
  <si>
    <t>英伸</t>
  </si>
  <si>
    <t>舘形</t>
  </si>
  <si>
    <t>和典</t>
  </si>
  <si>
    <t>早苗</t>
  </si>
  <si>
    <t>高瀬</t>
  </si>
  <si>
    <t>うさかめ</t>
  </si>
  <si>
    <t>うさぎとかめの集い</t>
  </si>
  <si>
    <t>片岡</t>
    <rPh sb="0" eb="2">
      <t>カタオカ</t>
    </rPh>
    <phoneticPr fontId="4"/>
  </si>
  <si>
    <t>一寿</t>
    <rPh sb="0" eb="2">
      <t>カズトシ</t>
    </rPh>
    <phoneticPr fontId="4"/>
  </si>
  <si>
    <t xml:space="preserve">片岡  </t>
    <rPh sb="0" eb="2">
      <t>カタオカ</t>
    </rPh>
    <phoneticPr fontId="4"/>
  </si>
  <si>
    <t>大</t>
    <rPh sb="0" eb="1">
      <t>マサル</t>
    </rPh>
    <phoneticPr fontId="4"/>
  </si>
  <si>
    <t>亀井</t>
    <rPh sb="0" eb="2">
      <t>カメイ</t>
    </rPh>
    <phoneticPr fontId="4"/>
  </si>
  <si>
    <t>雅嗣</t>
    <rPh sb="0" eb="2">
      <t>マサツグ</t>
    </rPh>
    <phoneticPr fontId="4"/>
  </si>
  <si>
    <t>竹田</t>
    <rPh sb="0" eb="2">
      <t>タケダ</t>
    </rPh>
    <phoneticPr fontId="4"/>
  </si>
  <si>
    <t>圭佑</t>
    <rPh sb="0" eb="2">
      <t>ケイスケ</t>
    </rPh>
    <phoneticPr fontId="4"/>
  </si>
  <si>
    <t>松野</t>
    <rPh sb="0" eb="2">
      <t>マツノ</t>
    </rPh>
    <phoneticPr fontId="4"/>
  </si>
  <si>
    <t>航平</t>
    <rPh sb="0" eb="2">
      <t>コウヘイ</t>
    </rPh>
    <phoneticPr fontId="4"/>
  </si>
  <si>
    <t>山田</t>
    <rPh sb="0" eb="2">
      <t>ヤマダ</t>
    </rPh>
    <phoneticPr fontId="4"/>
  </si>
  <si>
    <t>昌紀</t>
    <rPh sb="0" eb="2">
      <t>マサノリ</t>
    </rPh>
    <phoneticPr fontId="4"/>
  </si>
  <si>
    <t>浩之</t>
    <rPh sb="0" eb="2">
      <t>ヒロユキ</t>
    </rPh>
    <phoneticPr fontId="4"/>
  </si>
  <si>
    <t>綾香</t>
    <rPh sb="0" eb="2">
      <t>アヤカ</t>
    </rPh>
    <phoneticPr fontId="4"/>
  </si>
  <si>
    <t>直子</t>
    <rPh sb="0" eb="2">
      <t>ナオコ</t>
    </rPh>
    <phoneticPr fontId="4"/>
  </si>
  <si>
    <t>遠崎</t>
  </si>
  <si>
    <t>岩田</t>
  </si>
  <si>
    <t>光央</t>
  </si>
  <si>
    <t>吉田</t>
  </si>
  <si>
    <t>原田</t>
  </si>
  <si>
    <t>真稔</t>
  </si>
  <si>
    <t>圭介</t>
  </si>
  <si>
    <t>早川</t>
  </si>
  <si>
    <t>池内</t>
  </si>
  <si>
    <t>伸介</t>
  </si>
  <si>
    <t>長谷川</t>
  </si>
  <si>
    <t>晃平</t>
  </si>
  <si>
    <t>藤田</t>
  </si>
  <si>
    <t>彰</t>
  </si>
  <si>
    <t>徳永</t>
  </si>
  <si>
    <t>恵子</t>
  </si>
  <si>
    <t>登録メンバー</t>
  </si>
  <si>
    <t>あづさ</t>
    <phoneticPr fontId="4"/>
  </si>
  <si>
    <t>田中</t>
    <phoneticPr fontId="4"/>
  </si>
  <si>
    <t>邦明</t>
    <phoneticPr fontId="4"/>
  </si>
  <si>
    <t>登録ナンバー</t>
    <phoneticPr fontId="4"/>
  </si>
  <si>
    <r>
      <t>↓ひばり公園　6面　8：45</t>
    </r>
    <r>
      <rPr>
        <b/>
        <sz val="10"/>
        <color indexed="8"/>
        <rFont val="ＭＳ Ｐゴシック"/>
        <family val="3"/>
        <charset val="128"/>
      </rPr>
      <t>までに本部に出席を届ける</t>
    </r>
    <rPh sb="4" eb="6">
      <t>コウエン</t>
    </rPh>
    <rPh sb="8" eb="9">
      <t>メン</t>
    </rPh>
    <rPh sb="17" eb="19">
      <t>ホンブ</t>
    </rPh>
    <rPh sb="20" eb="22">
      <t>シュッセキ</t>
    </rPh>
    <rPh sb="23" eb="24">
      <t>トド</t>
    </rPh>
    <phoneticPr fontId="6"/>
  </si>
  <si>
    <t>Kテニス</t>
    <phoneticPr fontId="4"/>
  </si>
  <si>
    <t>カレッジA</t>
    <phoneticPr fontId="4"/>
  </si>
  <si>
    <t>B</t>
    <phoneticPr fontId="4"/>
  </si>
  <si>
    <t>女</t>
    <rPh sb="0" eb="1">
      <t>オンナ</t>
    </rPh>
    <phoneticPr fontId="4"/>
  </si>
  <si>
    <t>グリフィンズ</t>
    <phoneticPr fontId="4"/>
  </si>
  <si>
    <t>村田</t>
    <rPh sb="0" eb="2">
      <t>ムラタ</t>
    </rPh>
    <phoneticPr fontId="4"/>
  </si>
  <si>
    <t>製作所TC</t>
    <rPh sb="0" eb="3">
      <t>セイサクショ</t>
    </rPh>
    <phoneticPr fontId="4"/>
  </si>
  <si>
    <t>うさかめ</t>
    <phoneticPr fontId="4"/>
  </si>
  <si>
    <t>フレンズ</t>
    <phoneticPr fontId="6"/>
  </si>
  <si>
    <t>村田コート</t>
    <rPh sb="0" eb="2">
      <t>ムラタ</t>
    </rPh>
    <phoneticPr fontId="4"/>
  </si>
  <si>
    <t>すこやか</t>
    <phoneticPr fontId="4"/>
  </si>
  <si>
    <t>表彰：１～４位、準決勝前に賞状用の写真撮影</t>
    <rPh sb="0" eb="2">
      <t>ヒョウショウ</t>
    </rPh>
    <rPh sb="6" eb="7">
      <t>イ</t>
    </rPh>
    <rPh sb="8" eb="9">
      <t>ジュン</t>
    </rPh>
    <rPh sb="9" eb="11">
      <t>ケッショウ</t>
    </rPh>
    <rPh sb="11" eb="12">
      <t>マエ</t>
    </rPh>
    <rPh sb="13" eb="15">
      <t>ショウジョウ</t>
    </rPh>
    <rPh sb="15" eb="16">
      <t>ヨウ</t>
    </rPh>
    <rPh sb="17" eb="19">
      <t>シャシン</t>
    </rPh>
    <rPh sb="19" eb="21">
      <t>サツエイ</t>
    </rPh>
    <phoneticPr fontId="4"/>
  </si>
  <si>
    <t>表彰なし、終了後解散</t>
    <rPh sb="0" eb="2">
      <t>ヒョウショウ</t>
    </rPh>
    <rPh sb="5" eb="8">
      <t>シュウリョウゴ</t>
    </rPh>
    <rPh sb="8" eb="10">
      <t>カイサン</t>
    </rPh>
    <phoneticPr fontId="4"/>
  </si>
  <si>
    <t>SUPER CUP 歴代入賞チーム</t>
    <rPh sb="10" eb="12">
      <t>レキダイ</t>
    </rPh>
    <rPh sb="12" eb="14">
      <t>ニュウショウ</t>
    </rPh>
    <phoneticPr fontId="4"/>
  </si>
  <si>
    <t>優　勝</t>
    <rPh sb="0" eb="1">
      <t>ユウ</t>
    </rPh>
    <rPh sb="2" eb="3">
      <t>カツ</t>
    </rPh>
    <phoneticPr fontId="4"/>
  </si>
  <si>
    <t>準優勝</t>
    <rPh sb="0" eb="1">
      <t>ジュン</t>
    </rPh>
    <rPh sb="1" eb="3">
      <t>ユウショウ</t>
    </rPh>
    <phoneticPr fontId="4"/>
  </si>
  <si>
    <t>3　位</t>
    <rPh sb="2" eb="3">
      <t>イ</t>
    </rPh>
    <phoneticPr fontId="4"/>
  </si>
  <si>
    <t>第1回　2009年</t>
    <rPh sb="0" eb="1">
      <t>ダイ</t>
    </rPh>
    <rPh sb="2" eb="3">
      <t>カイ</t>
    </rPh>
    <rPh sb="8" eb="9">
      <t>ネン</t>
    </rPh>
    <phoneticPr fontId="4"/>
  </si>
  <si>
    <t>ドラゴンワン</t>
    <phoneticPr fontId="4"/>
  </si>
  <si>
    <t>ＫテニスカレッジＡ</t>
    <phoneticPr fontId="4"/>
  </si>
  <si>
    <t>小菅真一</t>
    <rPh sb="0" eb="2">
      <t>コスガ</t>
    </rPh>
    <rPh sb="2" eb="4">
      <t>シンイチ</t>
    </rPh>
    <phoneticPr fontId="4"/>
  </si>
  <si>
    <t>藤田博美</t>
    <rPh sb="0" eb="2">
      <t>フジタ</t>
    </rPh>
    <rPh sb="2" eb="4">
      <t>ヒロミ</t>
    </rPh>
    <phoneticPr fontId="4"/>
  </si>
  <si>
    <t>由利　亨</t>
    <rPh sb="0" eb="2">
      <t>ユリ</t>
    </rPh>
    <phoneticPr fontId="4"/>
  </si>
  <si>
    <t>矢花万里</t>
    <rPh sb="0" eb="2">
      <t>ヤバナ</t>
    </rPh>
    <rPh sb="2" eb="3">
      <t>マン</t>
    </rPh>
    <rPh sb="3" eb="4">
      <t>リ</t>
    </rPh>
    <phoneticPr fontId="4"/>
  </si>
  <si>
    <t>川並和之</t>
    <rPh sb="0" eb="2">
      <t>カワナミ</t>
    </rPh>
    <rPh sb="2" eb="4">
      <t>カズユキ</t>
    </rPh>
    <phoneticPr fontId="4"/>
  </si>
  <si>
    <t>田中和枝</t>
    <rPh sb="0" eb="2">
      <t>タナカ</t>
    </rPh>
    <rPh sb="2" eb="4">
      <t>カズエ</t>
    </rPh>
    <phoneticPr fontId="4"/>
  </si>
  <si>
    <t>鈴木英夫</t>
    <rPh sb="0" eb="2">
      <t>スズキ</t>
    </rPh>
    <rPh sb="2" eb="4">
      <t>ヒデオ</t>
    </rPh>
    <phoneticPr fontId="4"/>
  </si>
  <si>
    <t>土肥祐子</t>
    <rPh sb="0" eb="2">
      <t>ドイ</t>
    </rPh>
    <rPh sb="2" eb="4">
      <t>ユウコ</t>
    </rPh>
    <phoneticPr fontId="4"/>
  </si>
  <si>
    <t>坪田真嘉</t>
    <rPh sb="0" eb="2">
      <t>ツボタ</t>
    </rPh>
    <rPh sb="2" eb="3">
      <t>シン</t>
    </rPh>
    <rPh sb="3" eb="4">
      <t>カ</t>
    </rPh>
    <phoneticPr fontId="4"/>
  </si>
  <si>
    <t>石原はる美</t>
    <rPh sb="0" eb="2">
      <t>イシハラ</t>
    </rPh>
    <rPh sb="4" eb="5">
      <t>ビ</t>
    </rPh>
    <phoneticPr fontId="4"/>
  </si>
  <si>
    <t>辻　義規</t>
    <rPh sb="0" eb="1">
      <t>ツジ</t>
    </rPh>
    <rPh sb="2" eb="3">
      <t>ギ</t>
    </rPh>
    <rPh sb="3" eb="4">
      <t>キ</t>
    </rPh>
    <phoneticPr fontId="4"/>
  </si>
  <si>
    <t>佐竹昌子</t>
    <rPh sb="0" eb="2">
      <t>サタケ</t>
    </rPh>
    <rPh sb="2" eb="4">
      <t>マサコ</t>
    </rPh>
    <phoneticPr fontId="4"/>
  </si>
  <si>
    <t>藤田　諭</t>
    <rPh sb="0" eb="2">
      <t>フジタ</t>
    </rPh>
    <rPh sb="3" eb="4">
      <t>サトシ</t>
    </rPh>
    <phoneticPr fontId="4"/>
  </si>
  <si>
    <t>三代梨絵</t>
    <rPh sb="0" eb="2">
      <t>ミシロ</t>
    </rPh>
    <rPh sb="2" eb="4">
      <t>リエ</t>
    </rPh>
    <phoneticPr fontId="4"/>
  </si>
  <si>
    <t>宮村知宏</t>
    <rPh sb="0" eb="2">
      <t>ミヤムラ</t>
    </rPh>
    <rPh sb="2" eb="4">
      <t>トモヒロ</t>
    </rPh>
    <phoneticPr fontId="4"/>
  </si>
  <si>
    <t>永松貴子</t>
    <rPh sb="0" eb="2">
      <t>ナガマツ</t>
    </rPh>
    <rPh sb="2" eb="4">
      <t>タカコ</t>
    </rPh>
    <phoneticPr fontId="4"/>
  </si>
  <si>
    <t>古市卓志</t>
    <rPh sb="0" eb="2">
      <t>フルイチ</t>
    </rPh>
    <rPh sb="2" eb="4">
      <t>タクシ</t>
    </rPh>
    <phoneticPr fontId="4"/>
  </si>
  <si>
    <t>森　薫史</t>
    <rPh sb="0" eb="1">
      <t>モリ</t>
    </rPh>
    <rPh sb="2" eb="3">
      <t>カオル</t>
    </rPh>
    <rPh sb="3" eb="4">
      <t>シ</t>
    </rPh>
    <phoneticPr fontId="4"/>
  </si>
  <si>
    <t>村地直也</t>
    <rPh sb="0" eb="1">
      <t>ムラ</t>
    </rPh>
    <rPh sb="1" eb="2">
      <t>チ</t>
    </rPh>
    <rPh sb="2" eb="4">
      <t>ナオヤ</t>
    </rPh>
    <phoneticPr fontId="4"/>
  </si>
  <si>
    <t>宮村朋子</t>
    <rPh sb="0" eb="2">
      <t>ミヤムラ</t>
    </rPh>
    <rPh sb="2" eb="4">
      <t>トモコ</t>
    </rPh>
    <phoneticPr fontId="4"/>
  </si>
  <si>
    <t>第2回　2010年</t>
    <rPh sb="0" eb="1">
      <t>ダイ</t>
    </rPh>
    <rPh sb="2" eb="3">
      <t>カイ</t>
    </rPh>
    <rPh sb="8" eb="9">
      <t>ネン</t>
    </rPh>
    <phoneticPr fontId="4"/>
  </si>
  <si>
    <t>今井順子</t>
    <rPh sb="0" eb="2">
      <t>イマイ</t>
    </rPh>
    <rPh sb="2" eb="4">
      <t>ジュンコ</t>
    </rPh>
    <phoneticPr fontId="4"/>
  </si>
  <si>
    <t>池端誠治</t>
    <rPh sb="0" eb="2">
      <t>イケハタ</t>
    </rPh>
    <rPh sb="2" eb="4">
      <t>セイジ</t>
    </rPh>
    <phoneticPr fontId="4"/>
  </si>
  <si>
    <t>伊吹邦子</t>
    <rPh sb="0" eb="2">
      <t>イブキ</t>
    </rPh>
    <rPh sb="2" eb="4">
      <t>クニコ</t>
    </rPh>
    <phoneticPr fontId="4"/>
  </si>
  <si>
    <t>山口直彦</t>
    <rPh sb="0" eb="2">
      <t>ヤマグチ</t>
    </rPh>
    <rPh sb="2" eb="4">
      <t>ナオヒコ</t>
    </rPh>
    <phoneticPr fontId="4"/>
  </si>
  <si>
    <t>山崎正雄</t>
    <rPh sb="0" eb="2">
      <t>ヤマザキ</t>
    </rPh>
    <rPh sb="2" eb="4">
      <t>マサオ</t>
    </rPh>
    <phoneticPr fontId="4"/>
  </si>
  <si>
    <t>藤川和美</t>
    <rPh sb="0" eb="2">
      <t>フジカワ</t>
    </rPh>
    <rPh sb="2" eb="4">
      <t>カズミ</t>
    </rPh>
    <phoneticPr fontId="4"/>
  </si>
  <si>
    <t>宮嶋利行</t>
    <rPh sb="0" eb="2">
      <t>ミヤジマ</t>
    </rPh>
    <rPh sb="2" eb="4">
      <t>トシユキ</t>
    </rPh>
    <phoneticPr fontId="4"/>
  </si>
  <si>
    <t>浅田亜祐子</t>
    <rPh sb="0" eb="2">
      <t>アサダ</t>
    </rPh>
    <rPh sb="2" eb="5">
      <t>アユコ</t>
    </rPh>
    <phoneticPr fontId="4"/>
  </si>
  <si>
    <t>津田侑季</t>
    <rPh sb="0" eb="2">
      <t>ツダ</t>
    </rPh>
    <rPh sb="2" eb="3">
      <t>ユウ</t>
    </rPh>
    <rPh sb="3" eb="4">
      <t>キ</t>
    </rPh>
    <phoneticPr fontId="4"/>
  </si>
  <si>
    <t>第3回　2011年</t>
    <rPh sb="0" eb="1">
      <t>ダイ</t>
    </rPh>
    <rPh sb="2" eb="3">
      <t>カイ</t>
    </rPh>
    <rPh sb="8" eb="9">
      <t>ネン</t>
    </rPh>
    <phoneticPr fontId="4"/>
  </si>
  <si>
    <t>ドラゴンワンA</t>
    <phoneticPr fontId="4"/>
  </si>
  <si>
    <t>三代康成</t>
    <rPh sb="0" eb="2">
      <t>ミシロ</t>
    </rPh>
    <rPh sb="2" eb="4">
      <t>ヤスナリ</t>
    </rPh>
    <phoneticPr fontId="4"/>
  </si>
  <si>
    <t>清水善弘</t>
    <rPh sb="0" eb="2">
      <t>シミズ</t>
    </rPh>
    <rPh sb="2" eb="4">
      <t>ヨシヒロ</t>
    </rPh>
    <phoneticPr fontId="4"/>
  </si>
  <si>
    <t>八木篤司</t>
    <rPh sb="0" eb="2">
      <t>ヤギ</t>
    </rPh>
    <rPh sb="2" eb="4">
      <t>アツシ</t>
    </rPh>
    <phoneticPr fontId="4"/>
  </si>
  <si>
    <t>山口真彦</t>
    <rPh sb="0" eb="2">
      <t>ヤマグチ</t>
    </rPh>
    <rPh sb="2" eb="4">
      <t>マサヒコ</t>
    </rPh>
    <phoneticPr fontId="4"/>
  </si>
  <si>
    <t>上原悠希</t>
    <rPh sb="0" eb="2">
      <t>ウエハラ</t>
    </rPh>
    <rPh sb="2" eb="3">
      <t>ユウ</t>
    </rPh>
    <phoneticPr fontId="4"/>
  </si>
  <si>
    <t>水本淳史</t>
    <rPh sb="0" eb="2">
      <t>ミズモト</t>
    </rPh>
    <rPh sb="2" eb="4">
      <t>アツシ</t>
    </rPh>
    <phoneticPr fontId="4"/>
  </si>
  <si>
    <t>藤田泰子</t>
    <rPh sb="0" eb="2">
      <t>フジタ</t>
    </rPh>
    <rPh sb="2" eb="4">
      <t>ヤスコ</t>
    </rPh>
    <phoneticPr fontId="4"/>
  </si>
  <si>
    <t>第４回　2012年</t>
    <rPh sb="0" eb="1">
      <t>ダイ</t>
    </rPh>
    <rPh sb="2" eb="3">
      <t>カイ</t>
    </rPh>
    <rPh sb="8" eb="9">
      <t>ネン</t>
    </rPh>
    <phoneticPr fontId="4"/>
  </si>
  <si>
    <t>代表　落合　良弘</t>
    <rPh sb="3" eb="5">
      <t>オチアイ</t>
    </rPh>
    <rPh sb="6" eb="8">
      <t>ヨシヒロ</t>
    </rPh>
    <phoneticPr fontId="4"/>
  </si>
  <si>
    <t xml:space="preserve">chai828@nifty.com  </t>
    <phoneticPr fontId="4"/>
  </si>
  <si>
    <t>東近江市民</t>
  </si>
  <si>
    <t>東近江市民率</t>
  </si>
  <si>
    <t>アビック</t>
    <phoneticPr fontId="4"/>
  </si>
  <si>
    <t>略称</t>
  </si>
  <si>
    <t>アビックＢＢ</t>
    <phoneticPr fontId="4"/>
  </si>
  <si>
    <t>正式名称</t>
  </si>
  <si>
    <t>あ０１</t>
    <phoneticPr fontId="4"/>
  </si>
  <si>
    <t>水野</t>
    <rPh sb="0" eb="2">
      <t>ミズノ</t>
    </rPh>
    <phoneticPr fontId="4"/>
  </si>
  <si>
    <t>圭補</t>
    <rPh sb="0" eb="1">
      <t>ケイ</t>
    </rPh>
    <rPh sb="1" eb="2">
      <t>ホ</t>
    </rPh>
    <phoneticPr fontId="4"/>
  </si>
  <si>
    <t>彦根市</t>
    <rPh sb="0" eb="3">
      <t>ヒコネシ</t>
    </rPh>
    <phoneticPr fontId="4"/>
  </si>
  <si>
    <t>あ０２</t>
    <phoneticPr fontId="4"/>
  </si>
  <si>
    <t>重之</t>
    <rPh sb="0" eb="2">
      <t>シゲユキ</t>
    </rPh>
    <phoneticPr fontId="4"/>
  </si>
  <si>
    <t>草津市</t>
    <rPh sb="0" eb="3">
      <t>クサツシ</t>
    </rPh>
    <phoneticPr fontId="4"/>
  </si>
  <si>
    <t>あ０３</t>
    <phoneticPr fontId="4"/>
  </si>
  <si>
    <t>川上</t>
    <rPh sb="0" eb="2">
      <t>カワカミ</t>
    </rPh>
    <phoneticPr fontId="4"/>
  </si>
  <si>
    <t>龍介</t>
    <rPh sb="0" eb="2">
      <t>リュウスケ</t>
    </rPh>
    <phoneticPr fontId="4"/>
  </si>
  <si>
    <t>あ０４</t>
    <phoneticPr fontId="4"/>
  </si>
  <si>
    <t>政之</t>
    <rPh sb="0" eb="2">
      <t>マサユキ</t>
    </rPh>
    <phoneticPr fontId="4"/>
  </si>
  <si>
    <t>京都市</t>
    <rPh sb="0" eb="3">
      <t>キョウトシ</t>
    </rPh>
    <phoneticPr fontId="4"/>
  </si>
  <si>
    <t>あ０５</t>
    <phoneticPr fontId="4"/>
  </si>
  <si>
    <t>亨</t>
    <rPh sb="0" eb="1">
      <t>トオル</t>
    </rPh>
    <phoneticPr fontId="4"/>
  </si>
  <si>
    <t>あ０６</t>
    <phoneticPr fontId="4"/>
  </si>
  <si>
    <t>谷崎</t>
    <rPh sb="0" eb="2">
      <t>タニザキ</t>
    </rPh>
    <phoneticPr fontId="4"/>
  </si>
  <si>
    <t>真也</t>
    <rPh sb="0" eb="2">
      <t>シンヤ</t>
    </rPh>
    <phoneticPr fontId="4"/>
  </si>
  <si>
    <t>甲賀市</t>
    <rPh sb="0" eb="2">
      <t>コウカ</t>
    </rPh>
    <rPh sb="2" eb="3">
      <t>シ</t>
    </rPh>
    <phoneticPr fontId="4"/>
  </si>
  <si>
    <t>あ０７</t>
    <phoneticPr fontId="4"/>
  </si>
  <si>
    <t>齋田</t>
    <rPh sb="0" eb="2">
      <t>サイダ</t>
    </rPh>
    <phoneticPr fontId="4"/>
  </si>
  <si>
    <t>至</t>
    <rPh sb="0" eb="1">
      <t>イタル</t>
    </rPh>
    <phoneticPr fontId="4"/>
  </si>
  <si>
    <t>あ０８</t>
    <phoneticPr fontId="4"/>
  </si>
  <si>
    <t>優子</t>
    <rPh sb="0" eb="2">
      <t>ユウコ</t>
    </rPh>
    <phoneticPr fontId="4"/>
  </si>
  <si>
    <t>あ０９</t>
    <phoneticPr fontId="4"/>
  </si>
  <si>
    <t>平居</t>
    <rPh sb="0" eb="2">
      <t>ヒライ</t>
    </rPh>
    <phoneticPr fontId="4"/>
  </si>
  <si>
    <t>崇</t>
    <rPh sb="0" eb="1">
      <t>タカシ</t>
    </rPh>
    <phoneticPr fontId="4"/>
  </si>
  <si>
    <t>多賀町</t>
    <rPh sb="0" eb="3">
      <t>タガチョウ</t>
    </rPh>
    <phoneticPr fontId="4"/>
  </si>
  <si>
    <t>あ１０</t>
    <phoneticPr fontId="4"/>
  </si>
  <si>
    <t>大林</t>
    <rPh sb="0" eb="2">
      <t>オオバヤシ</t>
    </rPh>
    <phoneticPr fontId="4"/>
  </si>
  <si>
    <t>弘典</t>
    <rPh sb="0" eb="2">
      <t>ヒロノリ</t>
    </rPh>
    <phoneticPr fontId="4"/>
  </si>
  <si>
    <t>長浜市</t>
    <rPh sb="0" eb="3">
      <t>ナガハマシ</t>
    </rPh>
    <phoneticPr fontId="4"/>
  </si>
  <si>
    <t>あ１１</t>
    <phoneticPr fontId="4"/>
  </si>
  <si>
    <t>野上</t>
    <rPh sb="0" eb="2">
      <t>ノガミ</t>
    </rPh>
    <phoneticPr fontId="4"/>
  </si>
  <si>
    <t>恵梨子</t>
    <rPh sb="0" eb="3">
      <t>エリコ</t>
    </rPh>
    <phoneticPr fontId="4"/>
  </si>
  <si>
    <t>長浜市</t>
    <rPh sb="0" eb="2">
      <t>ナガハマ</t>
    </rPh>
    <rPh sb="2" eb="3">
      <t>シ</t>
    </rPh>
    <phoneticPr fontId="4"/>
  </si>
  <si>
    <t>あ１２</t>
    <phoneticPr fontId="4"/>
  </si>
  <si>
    <t>西山</t>
    <rPh sb="0" eb="2">
      <t>ニシヤマ</t>
    </rPh>
    <phoneticPr fontId="4"/>
  </si>
  <si>
    <t>抄千代</t>
    <rPh sb="0" eb="1">
      <t>ショウ</t>
    </rPh>
    <rPh sb="1" eb="3">
      <t>チヨ</t>
    </rPh>
    <phoneticPr fontId="4"/>
  </si>
  <si>
    <t>米原市</t>
    <rPh sb="0" eb="3">
      <t>マイバラシ</t>
    </rPh>
    <phoneticPr fontId="4"/>
  </si>
  <si>
    <t>あ１３</t>
    <phoneticPr fontId="4"/>
  </si>
  <si>
    <t>三原</t>
    <rPh sb="0" eb="2">
      <t>ミハラ</t>
    </rPh>
    <phoneticPr fontId="4"/>
  </si>
  <si>
    <t>啓子</t>
    <rPh sb="0" eb="2">
      <t>ケイコ</t>
    </rPh>
    <phoneticPr fontId="4"/>
  </si>
  <si>
    <t>あ１４</t>
    <phoneticPr fontId="4"/>
  </si>
  <si>
    <t>落合</t>
    <rPh sb="0" eb="2">
      <t>オチアイ</t>
    </rPh>
    <phoneticPr fontId="4"/>
  </si>
  <si>
    <t>良弘</t>
    <rPh sb="0" eb="2">
      <t>ヨシヒロ</t>
    </rPh>
    <phoneticPr fontId="4"/>
  </si>
  <si>
    <t>あ１５</t>
    <phoneticPr fontId="4"/>
  </si>
  <si>
    <t>杉原</t>
    <rPh sb="0" eb="2">
      <t>スギハラ</t>
    </rPh>
    <phoneticPr fontId="4"/>
  </si>
  <si>
    <t>徹</t>
    <rPh sb="0" eb="1">
      <t>トオル</t>
    </rPh>
    <phoneticPr fontId="4"/>
  </si>
  <si>
    <t>あ１６</t>
    <phoneticPr fontId="4"/>
  </si>
  <si>
    <t>澤村</t>
    <rPh sb="0" eb="2">
      <t>サワムラ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</si>
  <si>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</si>
  <si>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あ１７</t>
    <phoneticPr fontId="4"/>
  </si>
  <si>
    <t>浅井</t>
    <rPh sb="0" eb="2">
      <t>アサイ</t>
    </rPh>
    <phoneticPr fontId="4"/>
  </si>
  <si>
    <t>純子</t>
    <rPh sb="0" eb="2">
      <t>ジュンコ</t>
    </rPh>
    <phoneticPr fontId="4"/>
  </si>
  <si>
    <t>あ１８</t>
    <phoneticPr fontId="4"/>
  </si>
  <si>
    <t>治田</t>
    <rPh sb="0" eb="1">
      <t>ジ</t>
    </rPh>
    <rPh sb="1" eb="2">
      <t>タ</t>
    </rPh>
    <phoneticPr fontId="4"/>
  </si>
  <si>
    <t>沙映子</t>
    <rPh sb="0" eb="3">
      <t>サエコ</t>
    </rPh>
    <phoneticPr fontId="4"/>
  </si>
  <si>
    <t>大阪市</t>
    <rPh sb="0" eb="3">
      <t>オオサカシ</t>
    </rPh>
    <phoneticPr fontId="4"/>
  </si>
  <si>
    <t>あ１９</t>
    <phoneticPr fontId="4"/>
  </si>
  <si>
    <t>寺本</t>
    <rPh sb="0" eb="2">
      <t>テラモト</t>
    </rPh>
    <phoneticPr fontId="4"/>
  </si>
  <si>
    <t>恵</t>
    <rPh sb="0" eb="1">
      <t>メグミ</t>
    </rPh>
    <phoneticPr fontId="4"/>
  </si>
  <si>
    <t>愛荘町</t>
    <rPh sb="0" eb="2">
      <t>アイショウ</t>
    </rPh>
    <rPh sb="2" eb="3">
      <t>チョウ</t>
    </rPh>
    <phoneticPr fontId="4"/>
  </si>
  <si>
    <t>あ２０</t>
  </si>
  <si>
    <t>まき</t>
    <phoneticPr fontId="4"/>
  </si>
  <si>
    <t>あ２１</t>
    <phoneticPr fontId="4"/>
  </si>
  <si>
    <t>鹿取</t>
    <rPh sb="0" eb="2">
      <t>カトリ</t>
    </rPh>
    <phoneticPr fontId="4"/>
  </si>
  <si>
    <t>あつみ</t>
    <phoneticPr fontId="4"/>
  </si>
  <si>
    <t>あ２２</t>
    <phoneticPr fontId="4"/>
  </si>
  <si>
    <t>憲生</t>
    <rPh sb="0" eb="2">
      <t>ノリオ</t>
    </rPh>
    <phoneticPr fontId="4"/>
  </si>
  <si>
    <t>代表：石田　文彦</t>
    <rPh sb="0" eb="2">
      <t>ダイヒョウ</t>
    </rPh>
    <rPh sb="3" eb="5">
      <t>イシダ</t>
    </rPh>
    <rPh sb="6" eb="8">
      <t>フミヒコ</t>
    </rPh>
    <phoneticPr fontId="4"/>
  </si>
  <si>
    <t>ishida5122@gmail.com</t>
    <phoneticPr fontId="4"/>
  </si>
  <si>
    <t>東近江市民</t>
    <phoneticPr fontId="4"/>
  </si>
  <si>
    <t>東近江市民率</t>
    <phoneticPr fontId="4"/>
  </si>
  <si>
    <t>京セラ</t>
    <rPh sb="0" eb="1">
      <t>キョウ</t>
    </rPh>
    <phoneticPr fontId="4"/>
  </si>
  <si>
    <t>京セラTC</t>
    <rPh sb="0" eb="1">
      <t>キョウ</t>
    </rPh>
    <phoneticPr fontId="4"/>
  </si>
  <si>
    <t>き０１</t>
    <phoneticPr fontId="4"/>
  </si>
  <si>
    <t>赤木</t>
    <rPh sb="0" eb="2">
      <t>アカギ</t>
    </rPh>
    <phoneticPr fontId="4"/>
  </si>
  <si>
    <t>拓</t>
    <rPh sb="0" eb="1">
      <t>タク</t>
    </rPh>
    <phoneticPr fontId="4"/>
  </si>
  <si>
    <t>近江八幡市</t>
    <rPh sb="0" eb="5">
      <t>オウミハチマンシ</t>
    </rPh>
    <phoneticPr fontId="4"/>
  </si>
  <si>
    <t>き０２</t>
  </si>
  <si>
    <t>き０４</t>
  </si>
  <si>
    <t>荒浪</t>
    <rPh sb="0" eb="1">
      <t>アラ</t>
    </rPh>
    <rPh sb="1" eb="2">
      <t>ナミ</t>
    </rPh>
    <phoneticPr fontId="4"/>
  </si>
  <si>
    <t>大津市</t>
    <rPh sb="0" eb="3">
      <t>オオツシ</t>
    </rPh>
    <phoneticPr fontId="4"/>
  </si>
  <si>
    <t>き０５</t>
  </si>
  <si>
    <t>井澤　</t>
  </si>
  <si>
    <t>匡志</t>
    <phoneticPr fontId="4"/>
  </si>
  <si>
    <t>OK</t>
  </si>
  <si>
    <t>野洲市</t>
    <rPh sb="0" eb="2">
      <t>ヤス</t>
    </rPh>
    <rPh sb="2" eb="3">
      <t>シ</t>
    </rPh>
    <phoneticPr fontId="4"/>
  </si>
  <si>
    <t>き０６</t>
  </si>
  <si>
    <t>石田</t>
    <rPh sb="0" eb="2">
      <t>イシダ</t>
    </rPh>
    <phoneticPr fontId="4"/>
  </si>
  <si>
    <t>文彦</t>
    <rPh sb="0" eb="2">
      <t>フミヒコ</t>
    </rPh>
    <phoneticPr fontId="4"/>
  </si>
  <si>
    <t>石田文彦</t>
  </si>
  <si>
    <t>東近江市</t>
    <rPh sb="0" eb="4">
      <t>ヒガシオウミシ</t>
    </rPh>
    <phoneticPr fontId="4"/>
  </si>
  <si>
    <t>き０７</t>
  </si>
  <si>
    <t>一色</t>
    <phoneticPr fontId="4"/>
  </si>
  <si>
    <t>翼</t>
    <phoneticPr fontId="4"/>
  </si>
  <si>
    <t>き０８</t>
  </si>
  <si>
    <t>き０９</t>
  </si>
  <si>
    <t>き１０</t>
  </si>
  <si>
    <t>き１１</t>
  </si>
  <si>
    <t>き１２</t>
  </si>
  <si>
    <t>兼古</t>
    <phoneticPr fontId="4"/>
  </si>
  <si>
    <t>翔太</t>
    <phoneticPr fontId="4"/>
  </si>
  <si>
    <t>き１３</t>
  </si>
  <si>
    <t>き１４</t>
  </si>
  <si>
    <t>櫻井</t>
    <rPh sb="0" eb="2">
      <t>サクライ</t>
    </rPh>
    <phoneticPr fontId="4"/>
  </si>
  <si>
    <t>貴哉</t>
    <phoneticPr fontId="4"/>
  </si>
  <si>
    <t>き１５</t>
  </si>
  <si>
    <t>澤田</t>
    <rPh sb="0" eb="2">
      <t>サワダ</t>
    </rPh>
    <phoneticPr fontId="4"/>
  </si>
  <si>
    <t>啓一</t>
    <rPh sb="0" eb="2">
      <t>ケイイチ</t>
    </rPh>
    <phoneticPr fontId="4"/>
  </si>
  <si>
    <t>京セラ</t>
    <phoneticPr fontId="4"/>
  </si>
  <si>
    <t>き１６</t>
  </si>
  <si>
    <t>柴田</t>
    <phoneticPr fontId="4"/>
  </si>
  <si>
    <t>雅寛</t>
    <phoneticPr fontId="4"/>
  </si>
  <si>
    <t>名古屋市</t>
    <phoneticPr fontId="4"/>
  </si>
  <si>
    <t>き１７</t>
  </si>
  <si>
    <t>清水</t>
    <phoneticPr fontId="4"/>
  </si>
  <si>
    <t>陽介</t>
    <phoneticPr fontId="4"/>
  </si>
  <si>
    <t>守山市</t>
    <rPh sb="0" eb="3">
      <t>モリヤマシ</t>
    </rPh>
    <phoneticPr fontId="4"/>
  </si>
  <si>
    <t>き１８</t>
  </si>
  <si>
    <t>日野市</t>
    <rPh sb="0" eb="2">
      <t>ヒノ</t>
    </rPh>
    <rPh sb="2" eb="3">
      <t>シ</t>
    </rPh>
    <phoneticPr fontId="4"/>
  </si>
  <si>
    <t>き１９</t>
  </si>
  <si>
    <t>き２１</t>
  </si>
  <si>
    <t>き２３</t>
  </si>
  <si>
    <t>中元寺</t>
    <phoneticPr fontId="4"/>
  </si>
  <si>
    <t>功貴</t>
    <phoneticPr fontId="4"/>
  </si>
  <si>
    <t>き２４</t>
  </si>
  <si>
    <t>き２５</t>
  </si>
  <si>
    <t>西岡</t>
    <rPh sb="0" eb="2">
      <t>ニシオカ</t>
    </rPh>
    <phoneticPr fontId="4"/>
  </si>
  <si>
    <t>庸介</t>
    <rPh sb="0" eb="2">
      <t>ヨウスケ</t>
    </rPh>
    <phoneticPr fontId="4"/>
  </si>
  <si>
    <t>湖南市</t>
    <rPh sb="0" eb="3">
      <t>コナンシ</t>
    </rPh>
    <phoneticPr fontId="4"/>
  </si>
  <si>
    <t>き２６</t>
  </si>
  <si>
    <t>草津市</t>
    <rPh sb="0" eb="2">
      <t>クサツ</t>
    </rPh>
    <rPh sb="2" eb="3">
      <t>シ</t>
    </rPh>
    <phoneticPr fontId="4"/>
  </si>
  <si>
    <t>き２７</t>
  </si>
  <si>
    <t>き２８</t>
  </si>
  <si>
    <t>き２９</t>
  </si>
  <si>
    <t>松島</t>
    <rPh sb="0" eb="2">
      <t>マツシマ</t>
    </rPh>
    <phoneticPr fontId="4"/>
  </si>
  <si>
    <t>き３０</t>
  </si>
  <si>
    <t>き３１</t>
  </si>
  <si>
    <t>守山市</t>
    <rPh sb="0" eb="2">
      <t>モリヤマ</t>
    </rPh>
    <rPh sb="2" eb="3">
      <t>シ</t>
    </rPh>
    <phoneticPr fontId="4"/>
  </si>
  <si>
    <t>き３２</t>
  </si>
  <si>
    <t>薮内</t>
    <phoneticPr fontId="4"/>
  </si>
  <si>
    <t>陸久</t>
    <phoneticPr fontId="4"/>
  </si>
  <si>
    <t>き３３</t>
  </si>
  <si>
    <t>山本</t>
    <phoneticPr fontId="4"/>
  </si>
  <si>
    <t>和樹</t>
    <phoneticPr fontId="4"/>
  </si>
  <si>
    <t>大津市</t>
    <phoneticPr fontId="4"/>
  </si>
  <si>
    <t>き３４</t>
  </si>
  <si>
    <t>き３５</t>
  </si>
  <si>
    <t>き３６</t>
  </si>
  <si>
    <t>き３７</t>
  </si>
  <si>
    <t>浅田</t>
    <rPh sb="0" eb="2">
      <t>アサダ</t>
    </rPh>
    <phoneticPr fontId="4"/>
  </si>
  <si>
    <t>亜祐子</t>
    <rPh sb="0" eb="1">
      <t>ア</t>
    </rPh>
    <rPh sb="1" eb="3">
      <t>ユウコ</t>
    </rPh>
    <phoneticPr fontId="4"/>
  </si>
  <si>
    <t>き３８</t>
  </si>
  <si>
    <t>菊井</t>
    <phoneticPr fontId="4"/>
  </si>
  <si>
    <t>鈴夏</t>
    <phoneticPr fontId="4"/>
  </si>
  <si>
    <t>き３９</t>
  </si>
  <si>
    <t>き４０</t>
  </si>
  <si>
    <t>森</t>
    <phoneticPr fontId="4"/>
  </si>
  <si>
    <t>愛捺花</t>
    <phoneticPr fontId="4"/>
  </si>
  <si>
    <t>湖南市</t>
    <phoneticPr fontId="4"/>
  </si>
  <si>
    <t>き４１</t>
  </si>
  <si>
    <t>涼花</t>
    <phoneticPr fontId="4"/>
  </si>
  <si>
    <t>き４２</t>
  </si>
  <si>
    <t>伊藤</t>
    <phoneticPr fontId="4"/>
  </si>
  <si>
    <t>成行</t>
    <phoneticPr fontId="4"/>
  </si>
  <si>
    <t>京都市</t>
    <phoneticPr fontId="4"/>
  </si>
  <si>
    <t>き４３</t>
  </si>
  <si>
    <t>川田</t>
    <phoneticPr fontId="4"/>
  </si>
  <si>
    <t>達也</t>
    <phoneticPr fontId="4"/>
  </si>
  <si>
    <t>宇治市</t>
    <phoneticPr fontId="4"/>
  </si>
  <si>
    <t>き４４</t>
  </si>
  <si>
    <t>貴也</t>
    <phoneticPr fontId="4"/>
  </si>
  <si>
    <t>き４５</t>
  </si>
  <si>
    <t>岸本</t>
    <phoneticPr fontId="4"/>
  </si>
  <si>
    <t>恭介</t>
    <phoneticPr fontId="4"/>
  </si>
  <si>
    <t>大和郡山市</t>
    <phoneticPr fontId="4"/>
  </si>
  <si>
    <t>き４６</t>
  </si>
  <si>
    <t>佐治</t>
    <phoneticPr fontId="4"/>
  </si>
  <si>
    <t>武</t>
    <phoneticPr fontId="4"/>
  </si>
  <si>
    <t>甲賀市</t>
    <phoneticPr fontId="4"/>
  </si>
  <si>
    <t>き４７</t>
  </si>
  <si>
    <t>佐藤</t>
    <phoneticPr fontId="4"/>
  </si>
  <si>
    <t>祥</t>
    <phoneticPr fontId="4"/>
  </si>
  <si>
    <t>き４８</t>
  </si>
  <si>
    <t>細川</t>
    <phoneticPr fontId="4"/>
  </si>
  <si>
    <t>知剛</t>
    <phoneticPr fontId="4"/>
  </si>
  <si>
    <t>き４９</t>
  </si>
  <si>
    <t>松本</t>
    <phoneticPr fontId="4"/>
  </si>
  <si>
    <t>太一</t>
    <phoneticPr fontId="4"/>
  </si>
  <si>
    <t>き５０</t>
  </si>
  <si>
    <t>村西</t>
    <phoneticPr fontId="4"/>
  </si>
  <si>
    <t>徹</t>
    <phoneticPr fontId="4"/>
  </si>
  <si>
    <t>守山市</t>
    <phoneticPr fontId="4"/>
  </si>
  <si>
    <t>き５１</t>
  </si>
  <si>
    <t>青木</t>
    <phoneticPr fontId="4"/>
  </si>
  <si>
    <t>香奈依</t>
    <phoneticPr fontId="4"/>
  </si>
  <si>
    <t>き５２</t>
  </si>
  <si>
    <t>大鳥</t>
    <rPh sb="0" eb="2">
      <t>オオトリ</t>
    </rPh>
    <phoneticPr fontId="4"/>
  </si>
  <si>
    <t>有希子</t>
    <rPh sb="0" eb="3">
      <t>ユキコ</t>
    </rPh>
    <phoneticPr fontId="4"/>
  </si>
  <si>
    <t>香芝市</t>
    <rPh sb="0" eb="2">
      <t>カシバ</t>
    </rPh>
    <rPh sb="2" eb="3">
      <t>シ</t>
    </rPh>
    <phoneticPr fontId="4"/>
  </si>
  <si>
    <t>き５３</t>
  </si>
  <si>
    <t>金山</t>
    <phoneticPr fontId="4"/>
  </si>
  <si>
    <t>真理子</t>
    <phoneticPr fontId="4"/>
  </si>
  <si>
    <t>き５４</t>
  </si>
  <si>
    <t>亀井</t>
    <phoneticPr fontId="4"/>
  </si>
  <si>
    <t>莉乃</t>
    <phoneticPr fontId="4"/>
  </si>
  <si>
    <t>き５５</t>
  </si>
  <si>
    <t>島井</t>
    <phoneticPr fontId="4"/>
  </si>
  <si>
    <t>美帆</t>
    <phoneticPr fontId="4"/>
  </si>
  <si>
    <t>き５６</t>
  </si>
  <si>
    <t>田端</t>
    <phoneticPr fontId="4"/>
  </si>
  <si>
    <t>輝子</t>
    <phoneticPr fontId="4"/>
  </si>
  <si>
    <t>八幡市</t>
    <phoneticPr fontId="4"/>
  </si>
  <si>
    <t>き５７</t>
  </si>
  <si>
    <t>由井</t>
    <phoneticPr fontId="4"/>
  </si>
  <si>
    <t>利紗子</t>
    <phoneticPr fontId="4"/>
  </si>
  <si>
    <t>相楽郡</t>
    <phoneticPr fontId="4"/>
  </si>
  <si>
    <t>き５８</t>
  </si>
  <si>
    <t>篠原</t>
    <rPh sb="0" eb="2">
      <t>シノハラ</t>
    </rPh>
    <phoneticPr fontId="4"/>
  </si>
  <si>
    <t>弘法</t>
    <rPh sb="0" eb="2">
      <t>ヒロノリ</t>
    </rPh>
    <phoneticPr fontId="4"/>
  </si>
  <si>
    <t>き５９</t>
  </si>
  <si>
    <t>一瀬</t>
    <rPh sb="0" eb="2">
      <t>イチセ</t>
    </rPh>
    <phoneticPr fontId="4"/>
  </si>
  <si>
    <t>翔太</t>
    <rPh sb="0" eb="2">
      <t>ショウタ</t>
    </rPh>
    <phoneticPr fontId="4"/>
  </si>
  <si>
    <t>き６０</t>
  </si>
  <si>
    <t>樋口</t>
    <rPh sb="0" eb="2">
      <t>ヒグチ</t>
    </rPh>
    <phoneticPr fontId="4"/>
  </si>
  <si>
    <t>大輔</t>
    <rPh sb="0" eb="2">
      <t>ダイスケ</t>
    </rPh>
    <phoneticPr fontId="4"/>
  </si>
  <si>
    <t>野洲市</t>
    <rPh sb="0" eb="3">
      <t>ヤスシ</t>
    </rPh>
    <phoneticPr fontId="4"/>
  </si>
  <si>
    <t>き６１</t>
  </si>
  <si>
    <t>片渕</t>
    <rPh sb="0" eb="2">
      <t>カタブチ</t>
    </rPh>
    <phoneticPr fontId="4"/>
  </si>
  <si>
    <t>友結</t>
    <rPh sb="0" eb="1">
      <t>ユウ</t>
    </rPh>
    <rPh sb="1" eb="2">
      <t>ケツ</t>
    </rPh>
    <phoneticPr fontId="4"/>
  </si>
  <si>
    <t>き６２</t>
  </si>
  <si>
    <t>石川</t>
    <rPh sb="0" eb="2">
      <t>イシカワ</t>
    </rPh>
    <phoneticPr fontId="4"/>
  </si>
  <si>
    <t>和洋</t>
    <rPh sb="0" eb="2">
      <t>ワヨウ</t>
    </rPh>
    <phoneticPr fontId="4"/>
  </si>
  <si>
    <t>蒲生郡</t>
    <rPh sb="0" eb="2">
      <t>ガモウ</t>
    </rPh>
    <rPh sb="2" eb="3">
      <t>グン</t>
    </rPh>
    <phoneticPr fontId="4"/>
  </si>
  <si>
    <t>き６３</t>
  </si>
  <si>
    <t>智紀</t>
    <rPh sb="0" eb="2">
      <t>トモキ</t>
    </rPh>
    <phoneticPr fontId="4"/>
  </si>
  <si>
    <t>き６４</t>
  </si>
  <si>
    <t>勇輔</t>
    <rPh sb="0" eb="2">
      <t>ユウスケ</t>
    </rPh>
    <phoneticPr fontId="4"/>
  </si>
  <si>
    <t>き６５</t>
  </si>
  <si>
    <t>中尾</t>
    <rPh sb="0" eb="2">
      <t>ナカオ</t>
    </rPh>
    <phoneticPr fontId="4"/>
  </si>
  <si>
    <t>慶太</t>
    <rPh sb="0" eb="2">
      <t>ケイタ</t>
    </rPh>
    <phoneticPr fontId="4"/>
  </si>
  <si>
    <t>き６６</t>
  </si>
  <si>
    <t>奥田</t>
    <rPh sb="0" eb="2">
      <t>オクダ</t>
    </rPh>
    <phoneticPr fontId="4"/>
  </si>
  <si>
    <t>響介</t>
    <rPh sb="0" eb="1">
      <t>ヒビ</t>
    </rPh>
    <rPh sb="1" eb="2">
      <t>スケ</t>
    </rPh>
    <phoneticPr fontId="4"/>
  </si>
  <si>
    <t>miwako-matsui-216@hotmail.co.jp</t>
    <phoneticPr fontId="4"/>
  </si>
  <si>
    <t>略称</t>
    <rPh sb="0" eb="2">
      <t>リャクショウ</t>
    </rPh>
    <phoneticPr fontId="4"/>
  </si>
  <si>
    <t>正式名称</t>
    <rPh sb="0" eb="2">
      <t>セイシキ</t>
    </rPh>
    <rPh sb="2" eb="4">
      <t>メイショウ</t>
    </rPh>
    <phoneticPr fontId="4"/>
  </si>
  <si>
    <t>水本</t>
    <rPh sb="0" eb="2">
      <t>ミズモト</t>
    </rPh>
    <phoneticPr fontId="4"/>
  </si>
  <si>
    <t>淳史</t>
    <rPh sb="0" eb="1">
      <t>ジュン</t>
    </rPh>
    <rPh sb="1" eb="2">
      <t>シ</t>
    </rPh>
    <phoneticPr fontId="4"/>
  </si>
  <si>
    <t>フレンズ</t>
    <phoneticPr fontId="4"/>
  </si>
  <si>
    <t>善弘</t>
    <rPh sb="0" eb="1">
      <t>ヨシ</t>
    </rPh>
    <rPh sb="1" eb="2">
      <t>ヒロ</t>
    </rPh>
    <phoneticPr fontId="4"/>
  </si>
  <si>
    <t>長谷出</t>
    <rPh sb="0" eb="2">
      <t>ナガタニ</t>
    </rPh>
    <rPh sb="2" eb="3">
      <t>デ</t>
    </rPh>
    <phoneticPr fontId="4"/>
  </si>
  <si>
    <t xml:space="preserve"> 浩</t>
    <rPh sb="1" eb="2">
      <t>ヒロシ</t>
    </rPh>
    <phoneticPr fontId="4"/>
  </si>
  <si>
    <t xml:space="preserve">山崎 </t>
    <rPh sb="0" eb="2">
      <t>ヤマザキ</t>
    </rPh>
    <phoneticPr fontId="4"/>
  </si>
  <si>
    <t xml:space="preserve"> 豊</t>
    <rPh sb="1" eb="2">
      <t>ユタカ</t>
    </rPh>
    <phoneticPr fontId="4"/>
  </si>
  <si>
    <t>佑人</t>
    <rPh sb="0" eb="1">
      <t>ユウ</t>
    </rPh>
    <rPh sb="1" eb="2">
      <t>ヒト</t>
    </rPh>
    <phoneticPr fontId="4"/>
  </si>
  <si>
    <t>小路</t>
    <rPh sb="0" eb="1">
      <t>コ</t>
    </rPh>
    <rPh sb="1" eb="2">
      <t>ミチ</t>
    </rPh>
    <phoneticPr fontId="4"/>
  </si>
  <si>
    <t xml:space="preserve"> 貴</t>
    <rPh sb="1" eb="2">
      <t>タカシ</t>
    </rPh>
    <phoneticPr fontId="4"/>
  </si>
  <si>
    <t>小路 貴</t>
    <rPh sb="0" eb="1">
      <t>コ</t>
    </rPh>
    <rPh sb="1" eb="2">
      <t>ミチ</t>
    </rPh>
    <rPh sb="3" eb="4">
      <t>タカシ</t>
    </rPh>
    <phoneticPr fontId="4"/>
  </si>
  <si>
    <t>平塚</t>
    <rPh sb="0" eb="2">
      <t>ヒラツカ</t>
    </rPh>
    <phoneticPr fontId="4"/>
  </si>
  <si>
    <t xml:space="preserve"> 聡</t>
    <rPh sb="1" eb="2">
      <t>サトシ</t>
    </rPh>
    <phoneticPr fontId="4"/>
  </si>
  <si>
    <t>三代</t>
    <rPh sb="0" eb="2">
      <t>ミシロ</t>
    </rPh>
    <phoneticPr fontId="4"/>
  </si>
  <si>
    <t>康成</t>
    <rPh sb="0" eb="1">
      <t>ヤス</t>
    </rPh>
    <rPh sb="1" eb="2">
      <t>ナリ</t>
    </rPh>
    <phoneticPr fontId="4"/>
  </si>
  <si>
    <t>梨絵</t>
    <rPh sb="0" eb="2">
      <t>リエ</t>
    </rPh>
    <phoneticPr fontId="4"/>
  </si>
  <si>
    <t>土肥</t>
    <rPh sb="0" eb="2">
      <t>ドヒ</t>
    </rPh>
    <phoneticPr fontId="4"/>
  </si>
  <si>
    <t>祐子</t>
    <rPh sb="0" eb="2">
      <t>ユウコ</t>
    </rPh>
    <phoneticPr fontId="4"/>
  </si>
  <si>
    <t>岡野</t>
    <rPh sb="0" eb="2">
      <t>オカノ</t>
    </rPh>
    <phoneticPr fontId="4"/>
  </si>
  <si>
    <t>羽</t>
    <rPh sb="0" eb="1">
      <t>ハネ</t>
    </rPh>
    <phoneticPr fontId="4"/>
  </si>
  <si>
    <t>松村</t>
    <rPh sb="0" eb="2">
      <t>マツムラ</t>
    </rPh>
    <phoneticPr fontId="4"/>
  </si>
  <si>
    <t>明香</t>
    <rPh sb="0" eb="2">
      <t>トモカ</t>
    </rPh>
    <phoneticPr fontId="4"/>
  </si>
  <si>
    <t>松村明香</t>
    <rPh sb="0" eb="2">
      <t>マツムラ</t>
    </rPh>
    <rPh sb="2" eb="3">
      <t>アキラ</t>
    </rPh>
    <rPh sb="3" eb="4">
      <t>カオリ</t>
    </rPh>
    <phoneticPr fontId="4"/>
  </si>
  <si>
    <t>宇治市</t>
    <rPh sb="0" eb="3">
      <t>ウジシ</t>
    </rPh>
    <phoneticPr fontId="4"/>
  </si>
  <si>
    <t>大野</t>
    <rPh sb="0" eb="2">
      <t>オオノ</t>
    </rPh>
    <phoneticPr fontId="4"/>
  </si>
  <si>
    <t>美南</t>
    <rPh sb="0" eb="1">
      <t>ミ</t>
    </rPh>
    <rPh sb="1" eb="2">
      <t>ナン</t>
    </rPh>
    <phoneticPr fontId="4"/>
  </si>
  <si>
    <t>大野美南</t>
    <rPh sb="0" eb="2">
      <t>オオノ</t>
    </rPh>
    <rPh sb="2" eb="3">
      <t>ミ</t>
    </rPh>
    <rPh sb="3" eb="4">
      <t>ナン</t>
    </rPh>
    <phoneticPr fontId="4"/>
  </si>
  <si>
    <t>鍵弥</t>
    <rPh sb="0" eb="1">
      <t>カギ</t>
    </rPh>
    <rPh sb="1" eb="2">
      <t>ヤ</t>
    </rPh>
    <phoneticPr fontId="4"/>
  </si>
  <si>
    <t>初美</t>
    <rPh sb="0" eb="2">
      <t>ハツミ</t>
    </rPh>
    <phoneticPr fontId="4"/>
  </si>
  <si>
    <t>鍵弥初美</t>
    <rPh sb="0" eb="2">
      <t>カギヤ</t>
    </rPh>
    <rPh sb="2" eb="4">
      <t>ハツミ</t>
    </rPh>
    <phoneticPr fontId="4"/>
  </si>
  <si>
    <t>代表　鍵谷　浩太</t>
    <rPh sb="3" eb="5">
      <t>カギタニ</t>
    </rPh>
    <rPh sb="6" eb="8">
      <t>コウタ</t>
    </rPh>
    <phoneticPr fontId="4"/>
  </si>
  <si>
    <t>kyu-chosu0808@outlook.jp</t>
    <phoneticPr fontId="4"/>
  </si>
  <si>
    <t>グリフィンズ　</t>
    <phoneticPr fontId="4"/>
  </si>
  <si>
    <t>東近江グリフィンズ</t>
    <rPh sb="0" eb="3">
      <t>ヒガシオウミ</t>
    </rPh>
    <phoneticPr fontId="4"/>
  </si>
  <si>
    <t>ぐ０１</t>
    <phoneticPr fontId="4"/>
  </si>
  <si>
    <t>鍵谷</t>
    <rPh sb="0" eb="2">
      <t>カギタニ</t>
    </rPh>
    <phoneticPr fontId="4"/>
  </si>
  <si>
    <t>浩太</t>
    <rPh sb="0" eb="2">
      <t>コウタ</t>
    </rPh>
    <phoneticPr fontId="4"/>
  </si>
  <si>
    <t>ぐ０２</t>
    <phoneticPr fontId="4"/>
  </si>
  <si>
    <t>恵亮</t>
    <rPh sb="0" eb="2">
      <t>ケイスケ</t>
    </rPh>
    <phoneticPr fontId="4"/>
  </si>
  <si>
    <t>ぐ０３</t>
    <phoneticPr fontId="4"/>
  </si>
  <si>
    <t>中西</t>
    <rPh sb="0" eb="2">
      <t>ナカニシ</t>
    </rPh>
    <phoneticPr fontId="4"/>
  </si>
  <si>
    <t>泰輝</t>
    <rPh sb="0" eb="2">
      <t>タイキ</t>
    </rPh>
    <phoneticPr fontId="4"/>
  </si>
  <si>
    <t>ぐ０４</t>
    <phoneticPr fontId="4"/>
  </si>
  <si>
    <t>梅本</t>
    <rPh sb="0" eb="2">
      <t>ウメモト</t>
    </rPh>
    <phoneticPr fontId="4"/>
  </si>
  <si>
    <t>彬充</t>
    <rPh sb="0" eb="1">
      <t>アキ</t>
    </rPh>
    <rPh sb="1" eb="2">
      <t>ミツ</t>
    </rPh>
    <phoneticPr fontId="4"/>
  </si>
  <si>
    <t>ぐ０５</t>
    <phoneticPr fontId="4"/>
  </si>
  <si>
    <t>浦崎</t>
    <rPh sb="0" eb="2">
      <t>ウラサキ</t>
    </rPh>
    <phoneticPr fontId="4"/>
  </si>
  <si>
    <t>康平</t>
    <rPh sb="0" eb="2">
      <t>コウヘイ</t>
    </rPh>
    <phoneticPr fontId="4"/>
  </si>
  <si>
    <t>ぐ０６</t>
    <phoneticPr fontId="4"/>
  </si>
  <si>
    <t>中山</t>
    <rPh sb="0" eb="1">
      <t>ナカ</t>
    </rPh>
    <rPh sb="1" eb="2">
      <t>ヤマ</t>
    </rPh>
    <phoneticPr fontId="4"/>
  </si>
  <si>
    <t>幸典</t>
    <rPh sb="0" eb="2">
      <t>ユキノリ</t>
    </rPh>
    <phoneticPr fontId="4"/>
  </si>
  <si>
    <t>栗東市</t>
    <rPh sb="0" eb="3">
      <t>リットウシ</t>
    </rPh>
    <phoneticPr fontId="4"/>
  </si>
  <si>
    <t>ぐ０７</t>
    <phoneticPr fontId="4"/>
  </si>
  <si>
    <t>北野</t>
    <rPh sb="0" eb="2">
      <t>キタノ</t>
    </rPh>
    <phoneticPr fontId="4"/>
  </si>
  <si>
    <t>照幸</t>
    <rPh sb="0" eb="2">
      <t>テルユキ</t>
    </rPh>
    <phoneticPr fontId="4"/>
  </si>
  <si>
    <t>グリフィンズ　</t>
  </si>
  <si>
    <t>ぐ０８</t>
    <phoneticPr fontId="4"/>
  </si>
  <si>
    <t>卓</t>
    <rPh sb="0" eb="1">
      <t>タク</t>
    </rPh>
    <phoneticPr fontId="4"/>
  </si>
  <si>
    <t>ぐ０９</t>
    <phoneticPr fontId="4"/>
  </si>
  <si>
    <t>侑暉</t>
    <rPh sb="0" eb="1">
      <t>ユウ</t>
    </rPh>
    <rPh sb="1" eb="2">
      <t>カガヤ</t>
    </rPh>
    <phoneticPr fontId="4"/>
  </si>
  <si>
    <t>ぐ１０</t>
    <phoneticPr fontId="4"/>
  </si>
  <si>
    <t>井ノ口</t>
    <rPh sb="0" eb="1">
      <t>イ</t>
    </rPh>
    <rPh sb="2" eb="3">
      <t>グチ</t>
    </rPh>
    <phoneticPr fontId="4"/>
  </si>
  <si>
    <t>幹也</t>
    <rPh sb="0" eb="2">
      <t>ミキヤ</t>
    </rPh>
    <phoneticPr fontId="4"/>
  </si>
  <si>
    <t>ぐ１１</t>
    <phoneticPr fontId="4"/>
  </si>
  <si>
    <t>漆原</t>
    <rPh sb="0" eb="2">
      <t>ウルシハラ</t>
    </rPh>
    <phoneticPr fontId="4"/>
  </si>
  <si>
    <t>大介</t>
    <rPh sb="0" eb="2">
      <t>ダイスケ</t>
    </rPh>
    <phoneticPr fontId="4"/>
  </si>
  <si>
    <t>ぐ１２</t>
    <phoneticPr fontId="4"/>
  </si>
  <si>
    <t>友里</t>
    <rPh sb="0" eb="2">
      <t>ユリ</t>
    </rPh>
    <phoneticPr fontId="4"/>
  </si>
  <si>
    <t>ぐ１３</t>
    <phoneticPr fontId="4"/>
  </si>
  <si>
    <t>藤井</t>
    <rPh sb="0" eb="2">
      <t>フジイ</t>
    </rPh>
    <phoneticPr fontId="4"/>
  </si>
  <si>
    <t>正和</t>
    <rPh sb="0" eb="2">
      <t>マサカズ</t>
    </rPh>
    <phoneticPr fontId="4"/>
  </si>
  <si>
    <t>ぐ１４</t>
    <phoneticPr fontId="4"/>
  </si>
  <si>
    <t>武藤</t>
    <rPh sb="0" eb="2">
      <t>ムトウ</t>
    </rPh>
    <phoneticPr fontId="4"/>
  </si>
  <si>
    <t>幸宏</t>
    <rPh sb="0" eb="2">
      <t>ユキヒロ</t>
    </rPh>
    <phoneticPr fontId="4"/>
  </si>
  <si>
    <t>京都府</t>
    <rPh sb="0" eb="3">
      <t>キョウトフ</t>
    </rPh>
    <phoneticPr fontId="4"/>
  </si>
  <si>
    <t>ぐ１５</t>
    <phoneticPr fontId="4"/>
  </si>
  <si>
    <t>濱田</t>
    <rPh sb="0" eb="2">
      <t>ハマダ</t>
    </rPh>
    <phoneticPr fontId="4"/>
  </si>
  <si>
    <t>彬弘</t>
    <rPh sb="0" eb="1">
      <t>アキ</t>
    </rPh>
    <rPh sb="1" eb="2">
      <t>ヒロ</t>
    </rPh>
    <phoneticPr fontId="4"/>
  </si>
  <si>
    <t>ぐ１６</t>
    <phoneticPr fontId="4"/>
  </si>
  <si>
    <t>晴香</t>
    <rPh sb="0" eb="2">
      <t>ハルカ</t>
    </rPh>
    <phoneticPr fontId="4"/>
  </si>
  <si>
    <t>ぐ１７</t>
    <phoneticPr fontId="4"/>
  </si>
  <si>
    <t>和田</t>
    <rPh sb="0" eb="2">
      <t>ワダ</t>
    </rPh>
    <phoneticPr fontId="4"/>
  </si>
  <si>
    <t>桃子</t>
    <rPh sb="0" eb="2">
      <t>モモコ</t>
    </rPh>
    <phoneticPr fontId="4"/>
  </si>
  <si>
    <t>ぐ１８</t>
    <phoneticPr fontId="4"/>
  </si>
  <si>
    <t>藤岡</t>
    <rPh sb="0" eb="2">
      <t>フジオカ</t>
    </rPh>
    <phoneticPr fontId="4"/>
  </si>
  <si>
    <t>ぐ１９</t>
    <phoneticPr fontId="4"/>
  </si>
  <si>
    <t>小出</t>
    <rPh sb="0" eb="2">
      <t>コイデ</t>
    </rPh>
    <phoneticPr fontId="4"/>
  </si>
  <si>
    <t>周平</t>
    <rPh sb="0" eb="2">
      <t>シュウヘイ</t>
    </rPh>
    <phoneticPr fontId="4"/>
  </si>
  <si>
    <t>ぐ２０</t>
    <phoneticPr fontId="4"/>
  </si>
  <si>
    <t>中根</t>
    <rPh sb="0" eb="2">
      <t>ナカネ</t>
    </rPh>
    <phoneticPr fontId="4"/>
  </si>
  <si>
    <t>啓伍</t>
    <rPh sb="0" eb="1">
      <t>ケイ</t>
    </rPh>
    <rPh sb="1" eb="2">
      <t>ゴ</t>
    </rPh>
    <phoneticPr fontId="4"/>
  </si>
  <si>
    <t>ぐ２１</t>
    <phoneticPr fontId="4"/>
  </si>
  <si>
    <t>順子</t>
    <rPh sb="0" eb="2">
      <t>ジュンコ</t>
    </rPh>
    <phoneticPr fontId="4"/>
  </si>
  <si>
    <t>ぐ２２</t>
    <phoneticPr fontId="4"/>
  </si>
  <si>
    <t>今井</t>
    <rPh sb="0" eb="2">
      <t>イマイ</t>
    </rPh>
    <phoneticPr fontId="4"/>
  </si>
  <si>
    <t>ぐ２３</t>
    <phoneticPr fontId="4"/>
  </si>
  <si>
    <t>深尾</t>
    <rPh sb="0" eb="2">
      <t>フカオ</t>
    </rPh>
    <phoneticPr fontId="4"/>
  </si>
  <si>
    <t>ぐ２４</t>
    <phoneticPr fontId="4"/>
  </si>
  <si>
    <t>ぐ２５</t>
    <phoneticPr fontId="4"/>
  </si>
  <si>
    <t>西原</t>
    <rPh sb="0" eb="2">
      <t>ニシハラ</t>
    </rPh>
    <phoneticPr fontId="4"/>
  </si>
  <si>
    <t>達也</t>
    <rPh sb="0" eb="2">
      <t>タツヤ</t>
    </rPh>
    <phoneticPr fontId="4"/>
  </si>
  <si>
    <t>ぐ２６</t>
    <phoneticPr fontId="4"/>
  </si>
  <si>
    <t>伊藤</t>
    <rPh sb="0" eb="2">
      <t>イトウ</t>
    </rPh>
    <phoneticPr fontId="4"/>
  </si>
  <si>
    <t>牧子</t>
    <rPh sb="0" eb="2">
      <t>マキコ</t>
    </rPh>
    <phoneticPr fontId="4"/>
  </si>
  <si>
    <t>ぐ２７</t>
    <phoneticPr fontId="4"/>
  </si>
  <si>
    <t>田内</t>
    <rPh sb="0" eb="2">
      <t>タウチ</t>
    </rPh>
    <phoneticPr fontId="4"/>
  </si>
  <si>
    <t>孝宜</t>
    <rPh sb="0" eb="1">
      <t>タカシ</t>
    </rPh>
    <rPh sb="1" eb="2">
      <t>ギ</t>
    </rPh>
    <phoneticPr fontId="4"/>
  </si>
  <si>
    <t>ぐ２８</t>
    <phoneticPr fontId="4"/>
  </si>
  <si>
    <t>吉野</t>
    <rPh sb="0" eb="2">
      <t>ヨシノ</t>
    </rPh>
    <phoneticPr fontId="4"/>
  </si>
  <si>
    <t>淳也</t>
    <rPh sb="0" eb="2">
      <t>ジュンヤ</t>
    </rPh>
    <phoneticPr fontId="4"/>
  </si>
  <si>
    <t>ぐ２９</t>
    <phoneticPr fontId="4"/>
  </si>
  <si>
    <t>奈良県</t>
    <rPh sb="0" eb="3">
      <t>ナラケン</t>
    </rPh>
    <phoneticPr fontId="4"/>
  </si>
  <si>
    <t>ぐ３０</t>
    <phoneticPr fontId="4"/>
  </si>
  <si>
    <t>東</t>
    <rPh sb="0" eb="1">
      <t>ヒガシ</t>
    </rPh>
    <phoneticPr fontId="4"/>
  </si>
  <si>
    <t>大阪府</t>
    <rPh sb="0" eb="3">
      <t>オオサカフ</t>
    </rPh>
    <phoneticPr fontId="4"/>
  </si>
  <si>
    <t>ぐ３１</t>
    <phoneticPr fontId="4"/>
  </si>
  <si>
    <t>土田</t>
    <rPh sb="0" eb="2">
      <t>ツチダ</t>
    </rPh>
    <phoneticPr fontId="4"/>
  </si>
  <si>
    <t>ぐ３２</t>
    <phoneticPr fontId="4"/>
  </si>
  <si>
    <t>佐野</t>
    <rPh sb="0" eb="2">
      <t>サノ</t>
    </rPh>
    <phoneticPr fontId="4"/>
  </si>
  <si>
    <t>望</t>
    <rPh sb="0" eb="1">
      <t>ノゾ</t>
    </rPh>
    <phoneticPr fontId="4"/>
  </si>
  <si>
    <t>ぐ３３</t>
    <phoneticPr fontId="4"/>
  </si>
  <si>
    <t>金谷</t>
    <rPh sb="0" eb="2">
      <t>カナタニ</t>
    </rPh>
    <phoneticPr fontId="4"/>
  </si>
  <si>
    <t>ぐ３４</t>
    <phoneticPr fontId="4"/>
  </si>
  <si>
    <t>ぐ３５</t>
    <phoneticPr fontId="4"/>
  </si>
  <si>
    <t>香織</t>
    <rPh sb="0" eb="2">
      <t>カオリ</t>
    </rPh>
    <phoneticPr fontId="4"/>
  </si>
  <si>
    <t>ぐ３６</t>
    <phoneticPr fontId="4"/>
  </si>
  <si>
    <t>向井</t>
    <rPh sb="0" eb="2">
      <t>ムカイ</t>
    </rPh>
    <phoneticPr fontId="4"/>
  </si>
  <si>
    <t>章人</t>
    <rPh sb="0" eb="2">
      <t>アキト</t>
    </rPh>
    <phoneticPr fontId="4"/>
  </si>
  <si>
    <t>ぐ３７</t>
    <phoneticPr fontId="4"/>
  </si>
  <si>
    <t>吉村</t>
    <rPh sb="0" eb="2">
      <t>ヨシムラ</t>
    </rPh>
    <phoneticPr fontId="4"/>
  </si>
  <si>
    <t>安梨佐</t>
    <rPh sb="0" eb="1">
      <t>ヤス</t>
    </rPh>
    <rPh sb="1" eb="2">
      <t>ナシ</t>
    </rPh>
    <rPh sb="2" eb="3">
      <t>サ</t>
    </rPh>
    <phoneticPr fontId="4"/>
  </si>
  <si>
    <t>ぐ３８</t>
    <phoneticPr fontId="4"/>
  </si>
  <si>
    <t>荒木</t>
    <rPh sb="0" eb="2">
      <t>アラキ</t>
    </rPh>
    <phoneticPr fontId="4"/>
  </si>
  <si>
    <t>麻友</t>
    <rPh sb="0" eb="2">
      <t>マユ</t>
    </rPh>
    <phoneticPr fontId="4"/>
  </si>
  <si>
    <t>ぐ３９</t>
    <phoneticPr fontId="4"/>
  </si>
  <si>
    <t>菊地</t>
    <rPh sb="0" eb="2">
      <t>キクチ</t>
    </rPh>
    <phoneticPr fontId="4"/>
  </si>
  <si>
    <t>健太郎</t>
    <rPh sb="0" eb="3">
      <t>ケンタロウ</t>
    </rPh>
    <phoneticPr fontId="4"/>
  </si>
  <si>
    <t>ぐ４０</t>
    <phoneticPr fontId="4"/>
  </si>
  <si>
    <t>瀬古</t>
    <rPh sb="0" eb="2">
      <t>セコ</t>
    </rPh>
    <phoneticPr fontId="4"/>
  </si>
  <si>
    <t>悠貴</t>
    <rPh sb="0" eb="2">
      <t>ユキ</t>
    </rPh>
    <phoneticPr fontId="4"/>
  </si>
  <si>
    <t>ぐ４１</t>
    <phoneticPr fontId="4"/>
  </si>
  <si>
    <t>鈴置</t>
    <rPh sb="0" eb="2">
      <t>スズオキ</t>
    </rPh>
    <phoneticPr fontId="4"/>
  </si>
  <si>
    <t>朋也</t>
    <rPh sb="0" eb="2">
      <t>トモヤ</t>
    </rPh>
    <phoneticPr fontId="4"/>
  </si>
  <si>
    <t>ぐ４２</t>
    <phoneticPr fontId="4"/>
  </si>
  <si>
    <t>ぐ４３</t>
    <phoneticPr fontId="4"/>
  </si>
  <si>
    <t>森</t>
    <rPh sb="0" eb="1">
      <t>モリ</t>
    </rPh>
    <phoneticPr fontId="4"/>
  </si>
  <si>
    <t>寿人</t>
    <rPh sb="0" eb="2">
      <t>ヒサト</t>
    </rPh>
    <phoneticPr fontId="4"/>
  </si>
  <si>
    <t>ぐ４４</t>
    <phoneticPr fontId="4"/>
  </si>
  <si>
    <t>千恵</t>
    <rPh sb="0" eb="2">
      <t>チエ</t>
    </rPh>
    <phoneticPr fontId="4"/>
  </si>
  <si>
    <t>川並和之</t>
  </si>
  <si>
    <t>kawanami0930@yahoo.co.jp</t>
  </si>
  <si>
    <t>法人会員</t>
  </si>
  <si>
    <t>け０１</t>
  </si>
  <si>
    <t>東近江市</t>
  </si>
  <si>
    <t>け０２</t>
    <phoneticPr fontId="4"/>
  </si>
  <si>
    <t>政治</t>
  </si>
  <si>
    <t>け０３</t>
  </si>
  <si>
    <t>悠大</t>
  </si>
  <si>
    <t>Jr</t>
  </si>
  <si>
    <t>彦根市</t>
  </si>
  <si>
    <t>け０４</t>
  </si>
  <si>
    <t>け０５</t>
  </si>
  <si>
    <t>悠作</t>
  </si>
  <si>
    <t>け０６</t>
  </si>
  <si>
    <t>け０７</t>
  </si>
  <si>
    <t>犬上郡</t>
  </si>
  <si>
    <t>け０８</t>
  </si>
  <si>
    <t>日野町</t>
  </si>
  <si>
    <t>け０９</t>
  </si>
  <si>
    <t>　淳</t>
  </si>
  <si>
    <t>け１０</t>
  </si>
  <si>
    <t>け１１</t>
  </si>
  <si>
    <t>三重県</t>
  </si>
  <si>
    <t>け１２</t>
  </si>
  <si>
    <t>和教</t>
  </si>
  <si>
    <t>け１３</t>
  </si>
  <si>
    <t>近江八幡市</t>
  </si>
  <si>
    <t>け１４</t>
  </si>
  <si>
    <t>け１５</t>
  </si>
  <si>
    <t>け１６</t>
  </si>
  <si>
    <t>達也</t>
  </si>
  <si>
    <t>Ｊｒ</t>
  </si>
  <si>
    <t>け１７</t>
  </si>
  <si>
    <t>け１８</t>
  </si>
  <si>
    <t>池尻</t>
  </si>
  <si>
    <t>陽香</t>
  </si>
  <si>
    <t>守山市</t>
  </si>
  <si>
    <t>け１９</t>
  </si>
  <si>
    <t>姫欧</t>
  </si>
  <si>
    <t>け２０</t>
  </si>
  <si>
    <t>け２１</t>
  </si>
  <si>
    <t>け２２</t>
  </si>
  <si>
    <t>け２３</t>
  </si>
  <si>
    <t>け２４</t>
  </si>
  <si>
    <t>け２５</t>
  </si>
  <si>
    <t>美由希</t>
  </si>
  <si>
    <t>け２６</t>
  </si>
  <si>
    <t>雅之</t>
    <rPh sb="0" eb="2">
      <t>マサユキ</t>
    </rPh>
    <phoneticPr fontId="4"/>
  </si>
  <si>
    <t>け２７</t>
  </si>
  <si>
    <t>福永</t>
    <phoneticPr fontId="4"/>
  </si>
  <si>
    <t>一典</t>
    <rPh sb="0" eb="2">
      <t>カズノリ</t>
    </rPh>
    <phoneticPr fontId="4"/>
  </si>
  <si>
    <t>け２８</t>
  </si>
  <si>
    <t>畑</t>
    <rPh sb="0" eb="1">
      <t>ハタ</t>
    </rPh>
    <phoneticPr fontId="4"/>
  </si>
  <si>
    <t>　彰</t>
    <rPh sb="1" eb="2">
      <t>アキラ</t>
    </rPh>
    <phoneticPr fontId="4"/>
  </si>
  <si>
    <t>け２９</t>
  </si>
  <si>
    <t>竹内</t>
    <rPh sb="0" eb="2">
      <t>タケウチ</t>
    </rPh>
    <phoneticPr fontId="4"/>
  </si>
  <si>
    <t>け３０</t>
  </si>
  <si>
    <t>梅田</t>
    <rPh sb="0" eb="2">
      <t>ウメダ</t>
    </rPh>
    <phoneticPr fontId="4"/>
  </si>
  <si>
    <t>け３１</t>
  </si>
  <si>
    <t>山口</t>
    <phoneticPr fontId="4"/>
  </si>
  <si>
    <t>小百合</t>
    <rPh sb="0" eb="3">
      <t>サユリ</t>
    </rPh>
    <phoneticPr fontId="4"/>
  </si>
  <si>
    <t>け３２</t>
  </si>
  <si>
    <t>木奈子</t>
    <rPh sb="0" eb="1">
      <t>キ</t>
    </rPh>
    <rPh sb="1" eb="3">
      <t>ナコ</t>
    </rPh>
    <rPh sb="2" eb="3">
      <t>コ</t>
    </rPh>
    <phoneticPr fontId="4"/>
  </si>
  <si>
    <t>け３３</t>
  </si>
  <si>
    <t>小澤</t>
    <rPh sb="0" eb="2">
      <t>コザワ</t>
    </rPh>
    <phoneticPr fontId="4"/>
  </si>
  <si>
    <t>藤信</t>
    <rPh sb="0" eb="2">
      <t>フジノブ</t>
    </rPh>
    <phoneticPr fontId="4"/>
  </si>
  <si>
    <t>け３４</t>
  </si>
  <si>
    <t>嶋田</t>
    <rPh sb="0" eb="2">
      <t>シマダ</t>
    </rPh>
    <phoneticPr fontId="4"/>
  </si>
  <si>
    <t>功太郎</t>
    <rPh sb="0" eb="3">
      <t>コウタロウ</t>
    </rPh>
    <phoneticPr fontId="4"/>
  </si>
  <si>
    <t>長浜市</t>
    <phoneticPr fontId="4"/>
  </si>
  <si>
    <t>け３５</t>
  </si>
  <si>
    <t>疋田</t>
    <rPh sb="0" eb="2">
      <t>ヒキダ</t>
    </rPh>
    <phoneticPr fontId="4"/>
  </si>
  <si>
    <t>之宏</t>
    <rPh sb="0" eb="1">
      <t>コレ</t>
    </rPh>
    <rPh sb="1" eb="2">
      <t>ヒロシ</t>
    </rPh>
    <phoneticPr fontId="4"/>
  </si>
  <si>
    <t>東近江市</t>
    <phoneticPr fontId="4"/>
  </si>
  <si>
    <t>け３６</t>
  </si>
  <si>
    <t>岩切</t>
    <rPh sb="0" eb="2">
      <t>イワキリ</t>
    </rPh>
    <phoneticPr fontId="4"/>
  </si>
  <si>
    <t>佑磨</t>
    <rPh sb="0" eb="2">
      <t>ユウマ</t>
    </rPh>
    <phoneticPr fontId="4"/>
  </si>
  <si>
    <t>男</t>
    <rPh sb="0" eb="1">
      <t>ダン</t>
    </rPh>
    <phoneticPr fontId="4"/>
  </si>
  <si>
    <t>け３７</t>
  </si>
  <si>
    <t>大谷</t>
    <rPh sb="0" eb="2">
      <t>オオタニ</t>
    </rPh>
    <phoneticPr fontId="4"/>
  </si>
  <si>
    <t>英江</t>
    <rPh sb="0" eb="1">
      <t>エイ</t>
    </rPh>
    <rPh sb="1" eb="2">
      <t>コウ</t>
    </rPh>
    <phoneticPr fontId="4"/>
  </si>
  <si>
    <t>け３８</t>
  </si>
  <si>
    <t>朝日</t>
    <rPh sb="0" eb="2">
      <t>アサヒ</t>
    </rPh>
    <phoneticPr fontId="4"/>
  </si>
  <si>
    <t>尚紀</t>
    <rPh sb="0" eb="1">
      <t>ナオ</t>
    </rPh>
    <rPh sb="1" eb="2">
      <t>キ</t>
    </rPh>
    <phoneticPr fontId="4"/>
  </si>
  <si>
    <t>三重県</t>
    <phoneticPr fontId="4"/>
  </si>
  <si>
    <t>け３９</t>
  </si>
  <si>
    <t>智美</t>
    <rPh sb="0" eb="2">
      <t>トモミ</t>
    </rPh>
    <phoneticPr fontId="4"/>
  </si>
  <si>
    <t>け４０</t>
  </si>
  <si>
    <t>河野</t>
    <rPh sb="0" eb="2">
      <t>コウノ</t>
    </rPh>
    <phoneticPr fontId="4"/>
  </si>
  <si>
    <t>由子</t>
    <rPh sb="0" eb="2">
      <t>ユウコ</t>
    </rPh>
    <phoneticPr fontId="4"/>
  </si>
  <si>
    <t>け４１</t>
  </si>
  <si>
    <t>眞規子</t>
    <rPh sb="0" eb="3">
      <t>マキコ</t>
    </rPh>
    <phoneticPr fontId="4"/>
  </si>
  <si>
    <t>け４２</t>
  </si>
  <si>
    <t>榎本</t>
    <rPh sb="0" eb="2">
      <t>エノモト</t>
    </rPh>
    <phoneticPr fontId="4"/>
  </si>
  <si>
    <t>匡秀</t>
    <rPh sb="0" eb="2">
      <t>タダヒデ</t>
    </rPh>
    <phoneticPr fontId="4"/>
  </si>
  <si>
    <t>代表者　森永洋介</t>
    <rPh sb="4" eb="6">
      <t>モリナガ</t>
    </rPh>
    <rPh sb="6" eb="8">
      <t>ヨウスケ</t>
    </rPh>
    <phoneticPr fontId="4"/>
  </si>
  <si>
    <t>　yosukem9@gmail.com</t>
    <phoneticPr fontId="4"/>
  </si>
  <si>
    <t>村田ＴＣ</t>
  </si>
  <si>
    <t>村田八日市ＴＣ</t>
  </si>
  <si>
    <t>む０１</t>
  </si>
  <si>
    <t>む０２</t>
  </si>
  <si>
    <t>稲泉　</t>
  </si>
  <si>
    <t>聡</t>
  </si>
  <si>
    <t>む０３</t>
  </si>
  <si>
    <t>む０４</t>
  </si>
  <si>
    <t>草津市</t>
  </si>
  <si>
    <t>む０５</t>
  </si>
  <si>
    <t xml:space="preserve"> 剛</t>
  </si>
  <si>
    <t>栗東市</t>
  </si>
  <si>
    <t>む０６</t>
  </si>
  <si>
    <t>む０７</t>
  </si>
  <si>
    <t>む０８</t>
  </si>
  <si>
    <t>む０９</t>
  </si>
  <si>
    <t>む１０</t>
  </si>
  <si>
    <t>む１１</t>
  </si>
  <si>
    <t>野洲市</t>
  </si>
  <si>
    <t>む１２</t>
  </si>
  <si>
    <t>む１３</t>
  </si>
  <si>
    <t>二ツ井</t>
  </si>
  <si>
    <t>裕也</t>
  </si>
  <si>
    <t>む１４</t>
  </si>
  <si>
    <t>森永</t>
  </si>
  <si>
    <t>洋介</t>
  </si>
  <si>
    <t>む１５</t>
  </si>
  <si>
    <t>む１６</t>
  </si>
  <si>
    <t>辰巳</t>
  </si>
  <si>
    <t>悟朗</t>
  </si>
  <si>
    <t>む１７</t>
  </si>
  <si>
    <t>む１８</t>
  </si>
  <si>
    <t>む１９</t>
  </si>
  <si>
    <t>む２０</t>
  </si>
  <si>
    <t>む２１</t>
  </si>
  <si>
    <t>甲賀市</t>
  </si>
  <si>
    <t>む２２</t>
  </si>
  <si>
    <t>む２３</t>
  </si>
  <si>
    <t>む２４</t>
  </si>
  <si>
    <t>愛知郡</t>
  </si>
  <si>
    <t>む２５</t>
  </si>
  <si>
    <t>む２６</t>
  </si>
  <si>
    <t>む２７</t>
  </si>
  <si>
    <t>む２８</t>
  </si>
  <si>
    <t>む２９</t>
  </si>
  <si>
    <t>む３０</t>
  </si>
  <si>
    <t>京都市</t>
  </si>
  <si>
    <t>む３１</t>
  </si>
  <si>
    <t>三神</t>
  </si>
  <si>
    <t>秀嗣</t>
  </si>
  <si>
    <t>む３２</t>
  </si>
  <si>
    <t>佐藤</t>
  </si>
  <si>
    <t>庸子</t>
  </si>
  <si>
    <t>む３３</t>
  </si>
  <si>
    <t>む３４</t>
  </si>
  <si>
    <t>村田</t>
  </si>
  <si>
    <t>む３５</t>
  </si>
  <si>
    <t>あずさ</t>
  </si>
  <si>
    <t>む３６</t>
  </si>
  <si>
    <t>文代</t>
  </si>
  <si>
    <t>む３７</t>
  </si>
  <si>
    <t>彩子</t>
  </si>
  <si>
    <t>む３８</t>
  </si>
  <si>
    <t>村川</t>
  </si>
  <si>
    <t>む３９</t>
  </si>
  <si>
    <t>藤井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</si>
  <si>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</si>
  <si>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</si>
  <si>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</si>
  <si>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</si>
  <si>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</si>
  <si>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</si>
  <si>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</si>
  <si>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</si>
  <si>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</si>
  <si>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</si>
  <si>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</si>
  <si>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</si>
  <si>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南井まどか</t>
  </si>
  <si>
    <t>む４４</t>
  </si>
  <si>
    <t>澤田多佳美</t>
  </si>
  <si>
    <t>む４５</t>
  </si>
  <si>
    <t>春澄</t>
  </si>
  <si>
    <t>杉山春澄</t>
  </si>
  <si>
    <t>む４６</t>
  </si>
  <si>
    <t>二上</t>
  </si>
  <si>
    <t>貴光</t>
  </si>
  <si>
    <t>二上貴光</t>
  </si>
  <si>
    <t>む４７</t>
  </si>
  <si>
    <t>義大</t>
  </si>
  <si>
    <t>山田義大</t>
  </si>
  <si>
    <t>む４８</t>
  </si>
  <si>
    <t>大里</t>
  </si>
  <si>
    <t>哲哉</t>
  </si>
  <si>
    <t>大里哲哉</t>
  </si>
  <si>
    <t>む４９</t>
  </si>
  <si>
    <t>川東</t>
  </si>
  <si>
    <t>真央</t>
  </si>
  <si>
    <t>川東真央</t>
  </si>
  <si>
    <t>蒲生郡</t>
  </si>
  <si>
    <t>む５０</t>
    <phoneticPr fontId="4"/>
  </si>
  <si>
    <t>草野</t>
    <phoneticPr fontId="4"/>
  </si>
  <si>
    <t>健一</t>
    <phoneticPr fontId="4"/>
  </si>
  <si>
    <t>草野健一</t>
    <phoneticPr fontId="4"/>
  </si>
  <si>
    <t>む５１</t>
    <phoneticPr fontId="4"/>
  </si>
  <si>
    <t>杉山</t>
    <phoneticPr fontId="4"/>
  </si>
  <si>
    <t>涼佑</t>
    <rPh sb="0" eb="1">
      <t>リョウ</t>
    </rPh>
    <rPh sb="1" eb="2">
      <t>スケ</t>
    </rPh>
    <phoneticPr fontId="4"/>
  </si>
  <si>
    <t>杉山涼佑</t>
    <rPh sb="0" eb="2">
      <t>スギヤマ</t>
    </rPh>
    <rPh sb="2" eb="3">
      <t>スズ</t>
    </rPh>
    <rPh sb="3" eb="4">
      <t>スケ</t>
    </rPh>
    <phoneticPr fontId="4"/>
  </si>
  <si>
    <t>彦根市</t>
    <phoneticPr fontId="4"/>
  </si>
  <si>
    <t>む５２</t>
    <phoneticPr fontId="4"/>
  </si>
  <si>
    <t>藤原　　まい</t>
    <phoneticPr fontId="4"/>
  </si>
  <si>
    <t>藤原まい</t>
    <rPh sb="0" eb="2">
      <t>フジワラ</t>
    </rPh>
    <phoneticPr fontId="4"/>
  </si>
  <si>
    <t>む５３</t>
    <phoneticPr fontId="4"/>
  </si>
  <si>
    <t>並河　康訓</t>
    <phoneticPr fontId="4"/>
  </si>
  <si>
    <t>並河康訓</t>
    <phoneticPr fontId="4"/>
  </si>
  <si>
    <t>近江八幡市</t>
    <phoneticPr fontId="4"/>
  </si>
  <si>
    <t>む５４</t>
    <phoneticPr fontId="4"/>
  </si>
  <si>
    <t>大塚　陽</t>
    <rPh sb="0" eb="2">
      <t>オオツカ</t>
    </rPh>
    <rPh sb="3" eb="4">
      <t>ヨウ</t>
    </rPh>
    <phoneticPr fontId="4"/>
  </si>
  <si>
    <t>大塚陽</t>
    <rPh sb="0" eb="2">
      <t>オオツカ</t>
    </rPh>
    <rPh sb="2" eb="3">
      <t>ヨウ</t>
    </rPh>
    <phoneticPr fontId="4"/>
  </si>
  <si>
    <t>米原市</t>
    <rPh sb="0" eb="2">
      <t>マイバラ</t>
    </rPh>
    <rPh sb="2" eb="3">
      <t>シ</t>
    </rPh>
    <phoneticPr fontId="4"/>
  </si>
  <si>
    <t>む５５</t>
    <phoneticPr fontId="4"/>
  </si>
  <si>
    <t>出路</t>
    <rPh sb="0" eb="2">
      <t>デジ</t>
    </rPh>
    <phoneticPr fontId="4"/>
  </si>
  <si>
    <t>美乃</t>
  </si>
  <si>
    <t>Jr</t>
    <phoneticPr fontId="4"/>
  </si>
  <si>
    <t>む５６</t>
  </si>
  <si>
    <t>相坂　常朝</t>
    <phoneticPr fontId="4"/>
  </si>
  <si>
    <t>代表　鶴田　進</t>
    <rPh sb="3" eb="5">
      <t>ツルタ</t>
    </rPh>
    <rPh sb="6" eb="7">
      <t>ススム</t>
    </rPh>
    <phoneticPr fontId="4"/>
  </si>
  <si>
    <t>susumu282002@yahoo.co.jp</t>
    <phoneticPr fontId="4"/>
  </si>
  <si>
    <t xml:space="preserve"> </t>
    <phoneticPr fontId="4"/>
  </si>
  <si>
    <t>ぷ０１</t>
    <phoneticPr fontId="4"/>
  </si>
  <si>
    <t>プラチナ</t>
  </si>
  <si>
    <t>湖東プラチナ</t>
  </si>
  <si>
    <t>ぷ０２</t>
    <phoneticPr fontId="4"/>
  </si>
  <si>
    <t>中野</t>
  </si>
  <si>
    <t>哲也</t>
  </si>
  <si>
    <t>ぷ０３</t>
  </si>
  <si>
    <t>ぷ０４</t>
  </si>
  <si>
    <t>藤本</t>
  </si>
  <si>
    <t>昌彦</t>
  </si>
  <si>
    <t>ぷ０５</t>
  </si>
  <si>
    <t>安田</t>
  </si>
  <si>
    <t>和彦</t>
  </si>
  <si>
    <t>ぷ０６</t>
  </si>
  <si>
    <t>知司</t>
  </si>
  <si>
    <t>ぷ０７</t>
  </si>
  <si>
    <t>ぷ０８</t>
  </si>
  <si>
    <t>新屋</t>
  </si>
  <si>
    <t>ぷ０９</t>
  </si>
  <si>
    <t>青木</t>
  </si>
  <si>
    <t>保憲</t>
  </si>
  <si>
    <t>ぷ１０</t>
  </si>
  <si>
    <t>谷口</t>
  </si>
  <si>
    <t>一男</t>
  </si>
  <si>
    <t>ぷ１１</t>
  </si>
  <si>
    <t>小柳</t>
  </si>
  <si>
    <t>寛明</t>
  </si>
  <si>
    <t>ぷ１２</t>
  </si>
  <si>
    <t>ぷ１３</t>
  </si>
  <si>
    <t>ぷ１４</t>
  </si>
  <si>
    <t>堀部</t>
  </si>
  <si>
    <t>品子</t>
  </si>
  <si>
    <t>ぷ１５</t>
  </si>
  <si>
    <t>森谷</t>
  </si>
  <si>
    <t>洋子</t>
  </si>
  <si>
    <t>ぷ１６</t>
  </si>
  <si>
    <t>田邉</t>
  </si>
  <si>
    <t>ぷ１７</t>
  </si>
  <si>
    <t>堀川</t>
  </si>
  <si>
    <t>敬児</t>
  </si>
  <si>
    <t>ぷ１８</t>
  </si>
  <si>
    <t>本池</t>
  </si>
  <si>
    <t>清子</t>
  </si>
  <si>
    <t>ぷ１９</t>
  </si>
  <si>
    <t>晶枝</t>
  </si>
  <si>
    <t>ぷ２０</t>
  </si>
  <si>
    <t>ぷ２１</t>
  </si>
  <si>
    <t>澤井</t>
  </si>
  <si>
    <t>澤井恵子</t>
  </si>
  <si>
    <t>ぷ２２</t>
  </si>
  <si>
    <t>ぷ３６</t>
  </si>
  <si>
    <t>鈴木英夫</t>
  </si>
  <si>
    <t>ぷ２３</t>
  </si>
  <si>
    <t>油利</t>
  </si>
  <si>
    <t>ぷ３７</t>
  </si>
  <si>
    <t>油利亨</t>
  </si>
  <si>
    <t>ぷ２４</t>
  </si>
  <si>
    <t>誠</t>
  </si>
  <si>
    <t>ぷ３８</t>
  </si>
  <si>
    <t>澤井誠</t>
  </si>
  <si>
    <t>ぷ２５</t>
  </si>
  <si>
    <t>ぷ３９</t>
  </si>
  <si>
    <t>関塚早苗</t>
  </si>
  <si>
    <t>ぷ40</t>
  </si>
  <si>
    <t>仰倉</t>
  </si>
  <si>
    <t>隆男</t>
  </si>
  <si>
    <t>ぷ４０</t>
  </si>
  <si>
    <t>仰倉隆男</t>
  </si>
  <si>
    <t>ぷ４１</t>
  </si>
  <si>
    <t>羽生田</t>
  </si>
  <si>
    <t>羽生田正</t>
  </si>
  <si>
    <t>代表　国村 昌生</t>
    <rPh sb="3" eb="5">
      <t>クニムラ</t>
    </rPh>
    <rPh sb="6" eb="8">
      <t>マサオ</t>
    </rPh>
    <phoneticPr fontId="4"/>
  </si>
  <si>
    <t>kunimuram@sekisuijsuhi.co.jp</t>
    <phoneticPr fontId="4"/>
  </si>
  <si>
    <t>積樹T</t>
    <rPh sb="0" eb="1">
      <t>ツモル</t>
    </rPh>
    <rPh sb="1" eb="2">
      <t>キ</t>
    </rPh>
    <phoneticPr fontId="4"/>
  </si>
  <si>
    <t>積水樹脂テニスクラブ</t>
    <rPh sb="0" eb="4">
      <t>セキスイジュシ</t>
    </rPh>
    <phoneticPr fontId="4"/>
  </si>
  <si>
    <t>せ０１</t>
    <phoneticPr fontId="4"/>
  </si>
  <si>
    <t>白井</t>
    <rPh sb="0" eb="2">
      <t>シライ</t>
    </rPh>
    <phoneticPr fontId="4"/>
  </si>
  <si>
    <t>秀幸</t>
    <rPh sb="0" eb="2">
      <t>ヒデユキ</t>
    </rPh>
    <phoneticPr fontId="4"/>
  </si>
  <si>
    <t>せ０２</t>
  </si>
  <si>
    <t>国村</t>
    <rPh sb="0" eb="2">
      <t>クニムラ</t>
    </rPh>
    <phoneticPr fontId="4"/>
  </si>
  <si>
    <t>昌生</t>
    <rPh sb="0" eb="2">
      <t>マサオ</t>
    </rPh>
    <phoneticPr fontId="4"/>
  </si>
  <si>
    <t>せ０３</t>
  </si>
  <si>
    <t>上原</t>
    <rPh sb="0" eb="2">
      <t>ウエハラ</t>
    </rPh>
    <phoneticPr fontId="4"/>
  </si>
  <si>
    <t>悠</t>
    <rPh sb="0" eb="1">
      <t>ユウ</t>
    </rPh>
    <phoneticPr fontId="4"/>
  </si>
  <si>
    <t>せ０４</t>
  </si>
  <si>
    <t>宮崎</t>
    <rPh sb="0" eb="2">
      <t>ミヤザキ</t>
    </rPh>
    <phoneticPr fontId="4"/>
  </si>
  <si>
    <t>大悟</t>
    <rPh sb="0" eb="2">
      <t>ダイゴ</t>
    </rPh>
    <phoneticPr fontId="4"/>
  </si>
  <si>
    <t>蒲生郡</t>
    <rPh sb="0" eb="3">
      <t>ガモウグン</t>
    </rPh>
    <phoneticPr fontId="4"/>
  </si>
  <si>
    <t>せ０５</t>
  </si>
  <si>
    <t>永友</t>
    <rPh sb="0" eb="2">
      <t>ナガトモ</t>
    </rPh>
    <phoneticPr fontId="4"/>
  </si>
  <si>
    <t>康貴</t>
    <rPh sb="0" eb="2">
      <t>ヤスタカ</t>
    </rPh>
    <phoneticPr fontId="4"/>
  </si>
  <si>
    <t>せ０６</t>
  </si>
  <si>
    <t>英泰</t>
  </si>
  <si>
    <t>近江八幡市</t>
    <rPh sb="0" eb="2">
      <t>オウミ</t>
    </rPh>
    <rPh sb="2" eb="4">
      <t>ハチマン</t>
    </rPh>
    <rPh sb="4" eb="5">
      <t>シ</t>
    </rPh>
    <phoneticPr fontId="4"/>
  </si>
  <si>
    <t>せ０７</t>
  </si>
  <si>
    <t>西垣</t>
    <rPh sb="0" eb="2">
      <t>ニシガキ</t>
    </rPh>
    <phoneticPr fontId="4"/>
  </si>
  <si>
    <t>学</t>
    <rPh sb="0" eb="1">
      <t>マナ</t>
    </rPh>
    <phoneticPr fontId="4"/>
  </si>
  <si>
    <t>せ０８</t>
  </si>
  <si>
    <t>平野</t>
    <rPh sb="0" eb="2">
      <t>ヒラノ</t>
    </rPh>
    <phoneticPr fontId="4"/>
  </si>
  <si>
    <t>和也</t>
    <rPh sb="0" eb="2">
      <t>カズヤ</t>
    </rPh>
    <phoneticPr fontId="4"/>
  </si>
  <si>
    <t>大津市</t>
    <rPh sb="0" eb="2">
      <t>オオツ</t>
    </rPh>
    <rPh sb="2" eb="3">
      <t>シ</t>
    </rPh>
    <phoneticPr fontId="4"/>
  </si>
  <si>
    <t>代表　鹿野　雄大</t>
  </si>
  <si>
    <t>deer.field199199@gmail.com</t>
    <phoneticPr fontId="4"/>
  </si>
  <si>
    <t>TDC</t>
  </si>
  <si>
    <t>て０１</t>
  </si>
  <si>
    <t>梅森</t>
  </si>
  <si>
    <t>て０２</t>
  </si>
  <si>
    <t>草野</t>
  </si>
  <si>
    <t>菜摘</t>
  </si>
  <si>
    <t>長浜市</t>
  </si>
  <si>
    <t>て０３</t>
  </si>
  <si>
    <t>亜加梨</t>
  </si>
  <si>
    <t>て０４</t>
  </si>
  <si>
    <t>姫井</t>
  </si>
  <si>
    <t>亜利沙</t>
  </si>
  <si>
    <t>て０５</t>
  </si>
  <si>
    <t>山岡</t>
  </si>
  <si>
    <t>千春</t>
  </si>
  <si>
    <t>て０６</t>
  </si>
  <si>
    <t>高森</t>
  </si>
  <si>
    <t>美保</t>
  </si>
  <si>
    <t>て０７</t>
  </si>
  <si>
    <t>上原</t>
  </si>
  <si>
    <t>て０８</t>
  </si>
  <si>
    <t>鹿野</t>
  </si>
  <si>
    <t>雄大</t>
  </si>
  <si>
    <t>て０９</t>
  </si>
  <si>
    <t>澁谷</t>
  </si>
  <si>
    <t>晃大</t>
  </si>
  <si>
    <t>て１０</t>
  </si>
  <si>
    <t>孟</t>
  </si>
  <si>
    <t>米原市</t>
  </si>
  <si>
    <t>て１１</t>
  </si>
  <si>
    <t>中尾</t>
  </si>
  <si>
    <t>巧</t>
  </si>
  <si>
    <t>大阪府</t>
  </si>
  <si>
    <t>て１２</t>
  </si>
  <si>
    <t>野村</t>
  </si>
  <si>
    <t>良平</t>
  </si>
  <si>
    <t>て１３</t>
  </si>
  <si>
    <t>東山</t>
  </si>
  <si>
    <t>博</t>
  </si>
  <si>
    <t>て１４</t>
  </si>
  <si>
    <t>松本</t>
  </si>
  <si>
    <t>遼太郎</t>
  </si>
  <si>
    <t>て１５</t>
  </si>
  <si>
    <t>若森</t>
  </si>
  <si>
    <t>裕生</t>
  </si>
  <si>
    <t>て１６</t>
  </si>
  <si>
    <t>宗隆</t>
  </si>
  <si>
    <t>て１７</t>
  </si>
  <si>
    <t>和也</t>
  </si>
  <si>
    <t>て１８</t>
  </si>
  <si>
    <t>國領</t>
  </si>
  <si>
    <t>て１９</t>
  </si>
  <si>
    <t>吉川</t>
  </si>
  <si>
    <t>孝次</t>
  </si>
  <si>
    <t>て２０</t>
  </si>
  <si>
    <t>保乃実</t>
    <phoneticPr fontId="4"/>
  </si>
  <si>
    <t>長浜市</t>
    <rPh sb="0" eb="2">
      <t>ナガハマ</t>
    </rPh>
    <phoneticPr fontId="4"/>
  </si>
  <si>
    <t>て２１</t>
  </si>
  <si>
    <t>将隆</t>
    <rPh sb="0" eb="2">
      <t>マサタカ</t>
    </rPh>
    <phoneticPr fontId="4"/>
  </si>
  <si>
    <t>て２２</t>
  </si>
  <si>
    <t>楠瀬</t>
    <rPh sb="0" eb="2">
      <t>クスセ</t>
    </rPh>
    <phoneticPr fontId="4"/>
  </si>
  <si>
    <t>代表　片岡一寿</t>
    <rPh sb="0" eb="2">
      <t>ダイヒョウ</t>
    </rPh>
    <rPh sb="3" eb="5">
      <t>カタオカ</t>
    </rPh>
    <rPh sb="5" eb="7">
      <t>カズトシ</t>
    </rPh>
    <phoneticPr fontId="4"/>
  </si>
  <si>
    <t>ptkq67180＠yahoo.co.jp</t>
    <phoneticPr fontId="4"/>
  </si>
  <si>
    <t>う０１</t>
    <phoneticPr fontId="4"/>
  </si>
  <si>
    <t>石岡</t>
    <rPh sb="0" eb="2">
      <t>イシオカ</t>
    </rPh>
    <phoneticPr fontId="4"/>
  </si>
  <si>
    <t>良典</t>
    <rPh sb="0" eb="2">
      <t>ヨシノリ</t>
    </rPh>
    <phoneticPr fontId="4"/>
  </si>
  <si>
    <t>うさぎとかめの集い</t>
    <rPh sb="7" eb="8">
      <t>ツド</t>
    </rPh>
    <phoneticPr fontId="4"/>
  </si>
  <si>
    <t>う０２</t>
    <phoneticPr fontId="4"/>
  </si>
  <si>
    <t>小倉</t>
    <rPh sb="0" eb="2">
      <t>オグラ</t>
    </rPh>
    <phoneticPr fontId="4"/>
  </si>
  <si>
    <t>俊郎</t>
    <rPh sb="0" eb="1">
      <t>トシ</t>
    </rPh>
    <rPh sb="1" eb="2">
      <t>ロウ</t>
    </rPh>
    <phoneticPr fontId="4"/>
  </si>
  <si>
    <t>う０３</t>
  </si>
  <si>
    <t>う０４</t>
  </si>
  <si>
    <t>凛耶</t>
    <rPh sb="0" eb="1">
      <t>リン</t>
    </rPh>
    <rPh sb="1" eb="2">
      <t>ヤ</t>
    </rPh>
    <phoneticPr fontId="4"/>
  </si>
  <si>
    <t>竜王町</t>
    <rPh sb="0" eb="2">
      <t>リュウオウ</t>
    </rPh>
    <rPh sb="2" eb="3">
      <t>チョウ</t>
    </rPh>
    <phoneticPr fontId="4"/>
  </si>
  <si>
    <t>う０５</t>
  </si>
  <si>
    <t>う０６</t>
  </si>
  <si>
    <t>う０７</t>
  </si>
  <si>
    <t>皓太</t>
    <rPh sb="0" eb="1">
      <t>コウ</t>
    </rPh>
    <rPh sb="1" eb="2">
      <t>タ</t>
    </rPh>
    <phoneticPr fontId="4"/>
  </si>
  <si>
    <t>う０８</t>
  </si>
  <si>
    <t>神田</t>
    <rPh sb="0" eb="2">
      <t>カンダ</t>
    </rPh>
    <phoneticPr fontId="4"/>
  </si>
  <si>
    <t>圭右</t>
    <rPh sb="0" eb="1">
      <t>ケイ</t>
    </rPh>
    <rPh sb="1" eb="2">
      <t>ミギ</t>
    </rPh>
    <phoneticPr fontId="4"/>
  </si>
  <si>
    <t>岐阜市</t>
    <rPh sb="0" eb="3">
      <t>ギフシ</t>
    </rPh>
    <phoneticPr fontId="4"/>
  </si>
  <si>
    <t>う０９</t>
  </si>
  <si>
    <t>智尋</t>
    <rPh sb="0" eb="1">
      <t>トモ</t>
    </rPh>
    <rPh sb="1" eb="2">
      <t>ヒロ</t>
    </rPh>
    <phoneticPr fontId="4"/>
  </si>
  <si>
    <t>う１０</t>
  </si>
  <si>
    <t>木下</t>
    <rPh sb="0" eb="2">
      <t>キノシタ</t>
    </rPh>
    <phoneticPr fontId="4"/>
  </si>
  <si>
    <t>進</t>
    <rPh sb="0" eb="1">
      <t>ススム</t>
    </rPh>
    <phoneticPr fontId="4"/>
  </si>
  <si>
    <t>多賀町</t>
    <rPh sb="0" eb="2">
      <t>タガ</t>
    </rPh>
    <rPh sb="2" eb="3">
      <t>チョウ</t>
    </rPh>
    <phoneticPr fontId="4"/>
  </si>
  <si>
    <t>う１１</t>
  </si>
  <si>
    <t>木森</t>
    <rPh sb="0" eb="2">
      <t>キモリ</t>
    </rPh>
    <phoneticPr fontId="4"/>
  </si>
  <si>
    <t>厚志</t>
    <rPh sb="0" eb="2">
      <t>アツシ</t>
    </rPh>
    <phoneticPr fontId="4"/>
  </si>
  <si>
    <t>う１２</t>
  </si>
  <si>
    <t>久保田</t>
    <rPh sb="0" eb="3">
      <t>クボタ</t>
    </rPh>
    <phoneticPr fontId="4"/>
  </si>
  <si>
    <t>勉</t>
    <rPh sb="0" eb="1">
      <t>ツトム</t>
    </rPh>
    <phoneticPr fontId="4"/>
  </si>
  <si>
    <t>甲賀市</t>
    <rPh sb="0" eb="3">
      <t>コウカシ</t>
    </rPh>
    <phoneticPr fontId="4"/>
  </si>
  <si>
    <t>う１３</t>
  </si>
  <si>
    <t>稙田</t>
    <rPh sb="0" eb="1">
      <t>ショク</t>
    </rPh>
    <rPh sb="1" eb="2">
      <t>タ</t>
    </rPh>
    <phoneticPr fontId="4"/>
  </si>
  <si>
    <t>優也</t>
    <rPh sb="0" eb="2">
      <t>ユウヤ</t>
    </rPh>
    <phoneticPr fontId="4"/>
  </si>
  <si>
    <t>う１４</t>
  </si>
  <si>
    <t>末</t>
    <rPh sb="0" eb="1">
      <t>スエ</t>
    </rPh>
    <phoneticPr fontId="4"/>
  </si>
  <si>
    <t>末和也</t>
    <rPh sb="0" eb="1">
      <t>スエ</t>
    </rPh>
    <rPh sb="1" eb="3">
      <t>カズヤ</t>
    </rPh>
    <phoneticPr fontId="4"/>
  </si>
  <si>
    <t>う１５</t>
  </si>
  <si>
    <t>う１６</t>
  </si>
  <si>
    <t>堤内</t>
    <rPh sb="0" eb="1">
      <t>ツツミ</t>
    </rPh>
    <rPh sb="1" eb="2">
      <t>ウチ</t>
    </rPh>
    <phoneticPr fontId="4"/>
  </si>
  <si>
    <t>昭仁</t>
    <rPh sb="0" eb="2">
      <t>アキヒト</t>
    </rPh>
    <phoneticPr fontId="4"/>
  </si>
  <si>
    <t>う１７</t>
  </si>
  <si>
    <t>中田</t>
    <rPh sb="0" eb="2">
      <t>ナカタ</t>
    </rPh>
    <phoneticPr fontId="4"/>
  </si>
  <si>
    <t>富憲</t>
    <rPh sb="0" eb="1">
      <t>フ</t>
    </rPh>
    <rPh sb="1" eb="2">
      <t>ケン</t>
    </rPh>
    <phoneticPr fontId="4"/>
  </si>
  <si>
    <t>う１８</t>
  </si>
  <si>
    <t>深田</t>
    <rPh sb="0" eb="2">
      <t>フカダ</t>
    </rPh>
    <phoneticPr fontId="4"/>
  </si>
  <si>
    <t>う１９</t>
  </si>
  <si>
    <t>う２０</t>
  </si>
  <si>
    <t>峰　</t>
    <phoneticPr fontId="4"/>
  </si>
  <si>
    <t>祥靖</t>
  </si>
  <si>
    <t>う２１</t>
  </si>
  <si>
    <t>健一</t>
    <rPh sb="0" eb="2">
      <t>ケンイチ</t>
    </rPh>
    <phoneticPr fontId="4"/>
  </si>
  <si>
    <t>う２２</t>
  </si>
  <si>
    <t>う２３</t>
  </si>
  <si>
    <t>う２４</t>
  </si>
  <si>
    <t>う２５</t>
  </si>
  <si>
    <t>愛知郡</t>
    <rPh sb="0" eb="3">
      <t>エチグン</t>
    </rPh>
    <phoneticPr fontId="4"/>
  </si>
  <si>
    <t>う２６</t>
  </si>
  <si>
    <t>う２７</t>
  </si>
  <si>
    <t>眞志</t>
  </si>
  <si>
    <t>う２８</t>
  </si>
  <si>
    <t>和宏</t>
  </si>
  <si>
    <t>う２９</t>
  </si>
  <si>
    <t>洋平</t>
    <rPh sb="0" eb="2">
      <t>ヨウヘイ</t>
    </rPh>
    <phoneticPr fontId="4"/>
  </si>
  <si>
    <t>う３０</t>
  </si>
  <si>
    <t>う３１</t>
  </si>
  <si>
    <t>竹下</t>
    <phoneticPr fontId="4"/>
  </si>
  <si>
    <t>恭平</t>
    <rPh sb="0" eb="2">
      <t>キョウヘイ</t>
    </rPh>
    <phoneticPr fontId="4"/>
  </si>
  <si>
    <t>う３２</t>
  </si>
  <si>
    <t>う３３</t>
  </si>
  <si>
    <t>伸一</t>
    <rPh sb="0" eb="2">
      <t>シンイチ</t>
    </rPh>
    <phoneticPr fontId="4"/>
  </si>
  <si>
    <t>う３４</t>
  </si>
  <si>
    <t>宏樹</t>
    <rPh sb="0" eb="1">
      <t>ヒロ</t>
    </rPh>
    <rPh sb="1" eb="2">
      <t>キ</t>
    </rPh>
    <phoneticPr fontId="4"/>
  </si>
  <si>
    <t>う３５</t>
  </si>
  <si>
    <t>石津</t>
    <rPh sb="0" eb="2">
      <t>イシヅ</t>
    </rPh>
    <phoneticPr fontId="4"/>
  </si>
  <si>
    <t>う３６</t>
  </si>
  <si>
    <t>出縄</t>
    <rPh sb="0" eb="2">
      <t>イデナワ</t>
    </rPh>
    <phoneticPr fontId="4"/>
  </si>
  <si>
    <t>久子</t>
    <rPh sb="0" eb="2">
      <t>ヒサコ</t>
    </rPh>
    <phoneticPr fontId="4"/>
  </si>
  <si>
    <t>う３７</t>
  </si>
  <si>
    <t>う３８</t>
  </si>
  <si>
    <t>植垣</t>
    <rPh sb="0" eb="2">
      <t>ウエガキ</t>
    </rPh>
    <phoneticPr fontId="4"/>
  </si>
  <si>
    <t>貴美子</t>
    <rPh sb="0" eb="3">
      <t>キミコ</t>
    </rPh>
    <phoneticPr fontId="4"/>
  </si>
  <si>
    <t>う３９</t>
  </si>
  <si>
    <t>川崎</t>
    <rPh sb="0" eb="2">
      <t>カワサキ</t>
    </rPh>
    <phoneticPr fontId="4"/>
  </si>
  <si>
    <t>悦子</t>
    <rPh sb="0" eb="2">
      <t>エツコ</t>
    </rPh>
    <phoneticPr fontId="4"/>
  </si>
  <si>
    <t>う４０</t>
  </si>
  <si>
    <t>小塩</t>
    <rPh sb="0" eb="2">
      <t>コシオ</t>
    </rPh>
    <phoneticPr fontId="4"/>
  </si>
  <si>
    <t>政子</t>
    <rPh sb="0" eb="2">
      <t>マサコ</t>
    </rPh>
    <phoneticPr fontId="4"/>
  </si>
  <si>
    <t>う４１</t>
  </si>
  <si>
    <t>辻</t>
    <rPh sb="0" eb="1">
      <t>ツジ</t>
    </rPh>
    <phoneticPr fontId="4"/>
  </si>
  <si>
    <t>う４２</t>
  </si>
  <si>
    <t>西崎</t>
    <rPh sb="0" eb="2">
      <t>ニシザキ</t>
    </rPh>
    <phoneticPr fontId="4"/>
  </si>
  <si>
    <t>友香</t>
    <rPh sb="0" eb="2">
      <t>ユカ</t>
    </rPh>
    <phoneticPr fontId="4"/>
  </si>
  <si>
    <t>う４３</t>
  </si>
  <si>
    <t>倍田</t>
    <rPh sb="0" eb="1">
      <t>バイ</t>
    </rPh>
    <rPh sb="1" eb="2">
      <t>タ</t>
    </rPh>
    <phoneticPr fontId="4"/>
  </si>
  <si>
    <t>う４４</t>
  </si>
  <si>
    <t>う４５</t>
  </si>
  <si>
    <t>みほ</t>
    <phoneticPr fontId="4"/>
  </si>
  <si>
    <t>う４６</t>
  </si>
  <si>
    <t>光代</t>
    <rPh sb="0" eb="2">
      <t>ミツヨ</t>
    </rPh>
    <phoneticPr fontId="4"/>
  </si>
  <si>
    <t>う４７</t>
  </si>
  <si>
    <t>友加里</t>
    <rPh sb="0" eb="3">
      <t>ユカリ</t>
    </rPh>
    <phoneticPr fontId="4"/>
  </si>
  <si>
    <t>う４８</t>
  </si>
  <si>
    <t>美緒</t>
    <rPh sb="0" eb="2">
      <t>ミオ</t>
    </rPh>
    <phoneticPr fontId="4"/>
  </si>
  <si>
    <t>う４９</t>
  </si>
  <si>
    <t>牛道</t>
    <rPh sb="0" eb="1">
      <t>ウシ</t>
    </rPh>
    <rPh sb="1" eb="2">
      <t>ミチ</t>
    </rPh>
    <phoneticPr fontId="4"/>
  </si>
  <si>
    <t>雄介</t>
    <rPh sb="0" eb="2">
      <t>ユウスケ</t>
    </rPh>
    <phoneticPr fontId="4"/>
  </si>
  <si>
    <t>代表　上津慶和</t>
    <rPh sb="0" eb="2">
      <t>ダイヒョウ</t>
    </rPh>
    <rPh sb="3" eb="4">
      <t>ウワ</t>
    </rPh>
    <rPh sb="4" eb="5">
      <t>ツ</t>
    </rPh>
    <rPh sb="5" eb="7">
      <t>ヨシカズ</t>
    </rPh>
    <phoneticPr fontId="4"/>
  </si>
  <si>
    <t>smile.yu5052@gmail.com</t>
    <phoneticPr fontId="4"/>
  </si>
  <si>
    <t>アンヴァース</t>
    <phoneticPr fontId="4"/>
  </si>
  <si>
    <t>あん０１</t>
    <phoneticPr fontId="4"/>
  </si>
  <si>
    <t>片桐</t>
    <rPh sb="0" eb="2">
      <t>カタギリ</t>
    </rPh>
    <phoneticPr fontId="4"/>
  </si>
  <si>
    <t>美里</t>
    <rPh sb="0" eb="2">
      <t>ミサト</t>
    </rPh>
    <phoneticPr fontId="4"/>
  </si>
  <si>
    <t>あん０２</t>
    <phoneticPr fontId="4"/>
  </si>
  <si>
    <t>久江</t>
    <rPh sb="0" eb="2">
      <t>ヒサエ</t>
    </rPh>
    <phoneticPr fontId="4"/>
  </si>
  <si>
    <t>あん０３</t>
  </si>
  <si>
    <t>米澤</t>
    <rPh sb="0" eb="2">
      <t>ヨネザワ</t>
    </rPh>
    <phoneticPr fontId="4"/>
  </si>
  <si>
    <t>香澄</t>
    <rPh sb="0" eb="2">
      <t>カスミ</t>
    </rPh>
    <phoneticPr fontId="4"/>
  </si>
  <si>
    <t>あん０４</t>
  </si>
  <si>
    <t>上津</t>
    <rPh sb="0" eb="1">
      <t>ウワ</t>
    </rPh>
    <rPh sb="1" eb="2">
      <t>ツ</t>
    </rPh>
    <phoneticPr fontId="4"/>
  </si>
  <si>
    <t>慶和</t>
    <rPh sb="0" eb="2">
      <t>ヨシカズ</t>
    </rPh>
    <phoneticPr fontId="4"/>
  </si>
  <si>
    <t>あん０５</t>
  </si>
  <si>
    <t>池内</t>
    <rPh sb="0" eb="2">
      <t>イケウチ</t>
    </rPh>
    <phoneticPr fontId="4"/>
  </si>
  <si>
    <t>大道</t>
    <rPh sb="0" eb="2">
      <t>オオミチ</t>
    </rPh>
    <phoneticPr fontId="4"/>
  </si>
  <si>
    <t>あん０６</t>
  </si>
  <si>
    <t>猪飼</t>
    <rPh sb="0" eb="2">
      <t>イガイ</t>
    </rPh>
    <phoneticPr fontId="4"/>
  </si>
  <si>
    <t>尚輝</t>
    <rPh sb="0" eb="2">
      <t>ナオキ</t>
    </rPh>
    <phoneticPr fontId="4"/>
  </si>
  <si>
    <t>あん０７</t>
  </si>
  <si>
    <t>栄介</t>
    <rPh sb="0" eb="1">
      <t>エイ</t>
    </rPh>
    <rPh sb="1" eb="2">
      <t>スケ</t>
    </rPh>
    <phoneticPr fontId="4"/>
  </si>
  <si>
    <t>あん０８</t>
  </si>
  <si>
    <t>西嶌</t>
    <phoneticPr fontId="4"/>
  </si>
  <si>
    <t>あん０９</t>
  </si>
  <si>
    <t>島田</t>
    <rPh sb="0" eb="2">
      <t>シマダ</t>
    </rPh>
    <phoneticPr fontId="4"/>
  </si>
  <si>
    <t>あん１０</t>
  </si>
  <si>
    <t>宮川</t>
    <rPh sb="0" eb="2">
      <t>ミヤガワ</t>
    </rPh>
    <phoneticPr fontId="4"/>
  </si>
  <si>
    <t>裕樹</t>
    <rPh sb="0" eb="2">
      <t>ユウキ</t>
    </rPh>
    <phoneticPr fontId="4"/>
  </si>
  <si>
    <t>あん１１</t>
  </si>
  <si>
    <t>渡辺</t>
    <rPh sb="0" eb="2">
      <t>ワタナベ</t>
    </rPh>
    <phoneticPr fontId="4"/>
  </si>
  <si>
    <t>智之</t>
    <rPh sb="0" eb="2">
      <t>トモノリ</t>
    </rPh>
    <phoneticPr fontId="4"/>
  </si>
  <si>
    <t>あん１２</t>
  </si>
  <si>
    <t>津曲</t>
    <rPh sb="0" eb="2">
      <t>ツマガリ</t>
    </rPh>
    <phoneticPr fontId="4"/>
  </si>
  <si>
    <t>崇志</t>
    <rPh sb="0" eb="2">
      <t>タカシ</t>
    </rPh>
    <phoneticPr fontId="4"/>
  </si>
  <si>
    <t>湖南市</t>
    <rPh sb="0" eb="2">
      <t>コナン</t>
    </rPh>
    <rPh sb="2" eb="3">
      <t>シ</t>
    </rPh>
    <phoneticPr fontId="4"/>
  </si>
  <si>
    <t>あん１３</t>
  </si>
  <si>
    <t>越智</t>
    <rPh sb="0" eb="2">
      <t>オチ</t>
    </rPh>
    <phoneticPr fontId="4"/>
  </si>
  <si>
    <t>友基</t>
    <rPh sb="0" eb="2">
      <t>トモキ</t>
    </rPh>
    <phoneticPr fontId="4"/>
  </si>
  <si>
    <t>あん１４</t>
  </si>
  <si>
    <t>辻本</t>
    <rPh sb="0" eb="2">
      <t>ツジモト</t>
    </rPh>
    <phoneticPr fontId="4"/>
  </si>
  <si>
    <t>将士</t>
    <rPh sb="0" eb="2">
      <t>マサシ</t>
    </rPh>
    <phoneticPr fontId="4"/>
  </si>
  <si>
    <t>あん１５</t>
  </si>
  <si>
    <t>智則</t>
    <rPh sb="0" eb="2">
      <t>トモノリ</t>
    </rPh>
    <phoneticPr fontId="4"/>
  </si>
  <si>
    <t>男</t>
    <rPh sb="0" eb="1">
      <t>オトコ</t>
    </rPh>
    <phoneticPr fontId="4"/>
  </si>
  <si>
    <t>あん１６</t>
  </si>
  <si>
    <t>石倉</t>
    <rPh sb="0" eb="2">
      <t>イシクラ</t>
    </rPh>
    <phoneticPr fontId="4"/>
  </si>
  <si>
    <t>あん１７</t>
  </si>
  <si>
    <t>ピーター</t>
    <phoneticPr fontId="4"/>
  </si>
  <si>
    <t>リーダー</t>
    <phoneticPr fontId="4"/>
  </si>
  <si>
    <t>あん１８</t>
  </si>
  <si>
    <t>鍋内</t>
    <rPh sb="0" eb="2">
      <t>ナベウチ</t>
    </rPh>
    <phoneticPr fontId="4"/>
  </si>
  <si>
    <t>雄樹</t>
    <rPh sb="0" eb="2">
      <t>ユウキ</t>
    </rPh>
    <phoneticPr fontId="4"/>
  </si>
  <si>
    <t>あん１９</t>
  </si>
  <si>
    <t>石内</t>
    <rPh sb="0" eb="2">
      <t>イシウチ</t>
    </rPh>
    <phoneticPr fontId="4"/>
  </si>
  <si>
    <t>伸幸</t>
    <rPh sb="0" eb="2">
      <t>ノブユキ</t>
    </rPh>
    <phoneticPr fontId="4"/>
  </si>
  <si>
    <t>あん２０</t>
  </si>
  <si>
    <t>靖之</t>
    <rPh sb="0" eb="1">
      <t>セイ</t>
    </rPh>
    <rPh sb="1" eb="2">
      <t>ユキ</t>
    </rPh>
    <phoneticPr fontId="4"/>
  </si>
  <si>
    <t>あん２１</t>
  </si>
  <si>
    <t>鈴木</t>
    <rPh sb="0" eb="2">
      <t>スズキ</t>
    </rPh>
    <phoneticPr fontId="4"/>
  </si>
  <si>
    <t>智彦</t>
    <rPh sb="0" eb="2">
      <t>トモヒコ</t>
    </rPh>
    <phoneticPr fontId="4"/>
  </si>
  <si>
    <t>大垣市</t>
    <rPh sb="0" eb="3">
      <t>オオガキシ</t>
    </rPh>
    <phoneticPr fontId="4"/>
  </si>
  <si>
    <t>あん２２</t>
  </si>
  <si>
    <t>橋爪</t>
    <rPh sb="0" eb="2">
      <t>ハシヅメ</t>
    </rPh>
    <phoneticPr fontId="4"/>
  </si>
  <si>
    <t>あん２３</t>
  </si>
  <si>
    <t>佳祐</t>
    <rPh sb="0" eb="2">
      <t>ケイスケ</t>
    </rPh>
    <phoneticPr fontId="4"/>
  </si>
  <si>
    <t>あん２４</t>
  </si>
  <si>
    <t>竜平</t>
  </si>
  <si>
    <t>あん２５</t>
  </si>
  <si>
    <t>寺元</t>
  </si>
  <si>
    <t>翔太</t>
  </si>
  <si>
    <t>あん２６</t>
  </si>
  <si>
    <t>知里</t>
  </si>
  <si>
    <t>あん２７</t>
  </si>
  <si>
    <t>末木</t>
  </si>
  <si>
    <t>久美子</t>
  </si>
  <si>
    <t>垂井町</t>
  </si>
  <si>
    <t>こ０１</t>
    <phoneticPr fontId="4"/>
  </si>
  <si>
    <t>安達</t>
    <rPh sb="0" eb="2">
      <t>アダチ</t>
    </rPh>
    <phoneticPr fontId="4"/>
  </si>
  <si>
    <t>隆一</t>
    <rPh sb="0" eb="2">
      <t>リュウイチ</t>
    </rPh>
    <phoneticPr fontId="4"/>
  </si>
  <si>
    <t>個人登録</t>
    <rPh sb="0" eb="4">
      <t>コジントウロク</t>
    </rPh>
    <phoneticPr fontId="4"/>
  </si>
  <si>
    <t>こ０２</t>
  </si>
  <si>
    <t>寺村</t>
    <rPh sb="0" eb="2">
      <t>テラムラ</t>
    </rPh>
    <phoneticPr fontId="4"/>
  </si>
  <si>
    <t>浩一</t>
    <rPh sb="0" eb="2">
      <t>コウイチ</t>
    </rPh>
    <phoneticPr fontId="4"/>
  </si>
  <si>
    <t>愛知郡</t>
    <phoneticPr fontId="4"/>
  </si>
  <si>
    <t>こ０３</t>
  </si>
  <si>
    <t>征矢</t>
    <rPh sb="0" eb="2">
      <t>ソヤ</t>
    </rPh>
    <phoneticPr fontId="4"/>
  </si>
  <si>
    <t>こ０４</t>
  </si>
  <si>
    <t>こ０５</t>
  </si>
  <si>
    <t>國本　</t>
    <rPh sb="0" eb="2">
      <t>クニモト</t>
    </rPh>
    <phoneticPr fontId="4"/>
  </si>
  <si>
    <t>こ０６</t>
  </si>
  <si>
    <t>賢太郎</t>
    <rPh sb="0" eb="3">
      <t>ケンタロウ</t>
    </rPh>
    <phoneticPr fontId="4"/>
  </si>
  <si>
    <t>こ０７</t>
  </si>
  <si>
    <t>個人登録</t>
    <rPh sb="0" eb="2">
      <t>コジン</t>
    </rPh>
    <rPh sb="2" eb="4">
      <t>トウロク</t>
    </rPh>
    <phoneticPr fontId="4"/>
  </si>
  <si>
    <t>東近江市　市民率</t>
  </si>
  <si>
    <t>け１４</t>
    <phoneticPr fontId="4"/>
  </si>
  <si>
    <t>け０５</t>
    <phoneticPr fontId="4"/>
  </si>
  <si>
    <t>け１１</t>
    <phoneticPr fontId="4"/>
  </si>
  <si>
    <t>け１０</t>
    <phoneticPr fontId="4"/>
  </si>
  <si>
    <t>け１８</t>
    <phoneticPr fontId="4"/>
  </si>
  <si>
    <t>け１９</t>
    <phoneticPr fontId="4"/>
  </si>
  <si>
    <t>け２５</t>
    <phoneticPr fontId="4"/>
  </si>
  <si>
    <t>け２３</t>
    <phoneticPr fontId="4"/>
  </si>
  <si>
    <t>ふ０１</t>
    <phoneticPr fontId="4"/>
  </si>
  <si>
    <t>ふ０１</t>
    <phoneticPr fontId="4"/>
  </si>
  <si>
    <t>ふ０２</t>
    <phoneticPr fontId="4"/>
  </si>
  <si>
    <t>ふ０３</t>
  </si>
  <si>
    <t>ふ０４</t>
  </si>
  <si>
    <t>ふ０５</t>
  </si>
  <si>
    <t>ふ０６</t>
  </si>
  <si>
    <t>ふ０７</t>
  </si>
  <si>
    <t>ふ０８</t>
  </si>
  <si>
    <t>ふ０９</t>
  </si>
  <si>
    <t>ふ１０</t>
  </si>
  <si>
    <t>ふ１１</t>
  </si>
  <si>
    <t>ふ１２</t>
  </si>
  <si>
    <t>ふ１３</t>
  </si>
  <si>
    <t>ふ１４</t>
  </si>
  <si>
    <t>ふ１５</t>
  </si>
  <si>
    <t>ふ１６</t>
  </si>
  <si>
    <t>ふ１７</t>
  </si>
  <si>
    <t>ふ１８</t>
  </si>
  <si>
    <t>ふ１９</t>
  </si>
  <si>
    <t>ふ２０</t>
  </si>
  <si>
    <t>ぐ２０</t>
    <phoneticPr fontId="4"/>
  </si>
  <si>
    <t>ぐ４０</t>
    <phoneticPr fontId="4"/>
  </si>
  <si>
    <t>ぐ１９</t>
    <phoneticPr fontId="4"/>
  </si>
  <si>
    <t>ぐ３９</t>
    <phoneticPr fontId="4"/>
  </si>
  <si>
    <t>ぐ１５</t>
    <phoneticPr fontId="4"/>
  </si>
  <si>
    <t>ぐ１３</t>
    <phoneticPr fontId="4"/>
  </si>
  <si>
    <t>ぐ３８</t>
    <phoneticPr fontId="4"/>
  </si>
  <si>
    <t>ぐ３７</t>
    <phoneticPr fontId="4"/>
  </si>
  <si>
    <t>ぐ１６</t>
    <phoneticPr fontId="4"/>
  </si>
  <si>
    <t>ぐ２１</t>
    <phoneticPr fontId="4"/>
  </si>
  <si>
    <t>う１５</t>
    <phoneticPr fontId="4"/>
  </si>
  <si>
    <t>う１７</t>
    <phoneticPr fontId="4"/>
  </si>
  <si>
    <t>あ０４</t>
    <phoneticPr fontId="4"/>
  </si>
  <si>
    <t>あ０５</t>
    <phoneticPr fontId="4"/>
  </si>
  <si>
    <t>あ１０</t>
    <phoneticPr fontId="4"/>
  </si>
  <si>
    <t>あ１４</t>
    <phoneticPr fontId="4"/>
  </si>
  <si>
    <t>あ１５</t>
    <phoneticPr fontId="4"/>
  </si>
  <si>
    <t>あ０８</t>
    <phoneticPr fontId="4"/>
  </si>
  <si>
    <t>あ１３</t>
    <phoneticPr fontId="4"/>
  </si>
  <si>
    <t>あ１６</t>
    <phoneticPr fontId="4"/>
  </si>
  <si>
    <t>あ１８</t>
    <phoneticPr fontId="4"/>
  </si>
  <si>
    <t>あ２１</t>
    <phoneticPr fontId="4"/>
  </si>
  <si>
    <t>む０６</t>
    <phoneticPr fontId="4"/>
  </si>
  <si>
    <t>む０８</t>
    <phoneticPr fontId="4"/>
  </si>
  <si>
    <t>む１０</t>
    <phoneticPr fontId="4"/>
  </si>
  <si>
    <t>む４５</t>
    <phoneticPr fontId="4"/>
  </si>
  <si>
    <t>む２０</t>
    <phoneticPr fontId="4"/>
  </si>
  <si>
    <t>む２４</t>
    <phoneticPr fontId="4"/>
  </si>
  <si>
    <t>む３７</t>
    <phoneticPr fontId="4"/>
  </si>
  <si>
    <t>む５２</t>
    <phoneticPr fontId="4"/>
  </si>
  <si>
    <t>ふ０５</t>
    <phoneticPr fontId="4"/>
  </si>
  <si>
    <t>ふ０６</t>
    <phoneticPr fontId="4"/>
  </si>
  <si>
    <t>ふ０９</t>
    <phoneticPr fontId="4"/>
  </si>
  <si>
    <t>ふ１０</t>
    <phoneticPr fontId="4"/>
  </si>
  <si>
    <t>ふ１４</t>
    <phoneticPr fontId="4"/>
  </si>
  <si>
    <t>ふ１５</t>
    <phoneticPr fontId="4"/>
  </si>
  <si>
    <t>ふ１８</t>
    <phoneticPr fontId="4"/>
  </si>
  <si>
    <t>ふ１９</t>
    <phoneticPr fontId="4"/>
  </si>
  <si>
    <t>あん０４</t>
    <phoneticPr fontId="4"/>
  </si>
  <si>
    <t>あん０６</t>
    <phoneticPr fontId="4"/>
  </si>
  <si>
    <t>あん２０</t>
    <phoneticPr fontId="4"/>
  </si>
  <si>
    <t>あん２１</t>
    <phoneticPr fontId="4"/>
  </si>
  <si>
    <t>あん０１</t>
    <phoneticPr fontId="4"/>
  </si>
  <si>
    <t>あん２６</t>
    <phoneticPr fontId="4"/>
  </si>
  <si>
    <t>あん２７</t>
    <phoneticPr fontId="4"/>
  </si>
  <si>
    <t>き１７</t>
    <phoneticPr fontId="4"/>
  </si>
  <si>
    <t>き５８</t>
    <phoneticPr fontId="4"/>
  </si>
  <si>
    <t>き６５</t>
    <phoneticPr fontId="4"/>
  </si>
  <si>
    <t>き０６</t>
    <phoneticPr fontId="4"/>
  </si>
  <si>
    <t>き４０</t>
    <phoneticPr fontId="4"/>
  </si>
  <si>
    <t>き６１</t>
    <phoneticPr fontId="4"/>
  </si>
  <si>
    <t>て０８</t>
    <phoneticPr fontId="4"/>
  </si>
  <si>
    <t>て０９</t>
    <phoneticPr fontId="4"/>
  </si>
  <si>
    <t>て１０</t>
    <phoneticPr fontId="4"/>
  </si>
  <si>
    <t>て１４</t>
    <phoneticPr fontId="4"/>
  </si>
  <si>
    <t>て２２</t>
    <phoneticPr fontId="4"/>
  </si>
  <si>
    <t>て０２</t>
    <phoneticPr fontId="4"/>
  </si>
  <si>
    <t>て０３</t>
    <phoneticPr fontId="4"/>
  </si>
  <si>
    <t>て２０</t>
    <phoneticPr fontId="4"/>
  </si>
  <si>
    <t>う２３</t>
    <phoneticPr fontId="4"/>
  </si>
  <si>
    <t>う４９</t>
    <phoneticPr fontId="4"/>
  </si>
  <si>
    <t>う０３</t>
    <phoneticPr fontId="4"/>
  </si>
  <si>
    <t>う３７</t>
    <phoneticPr fontId="4"/>
  </si>
  <si>
    <t>う４４</t>
    <phoneticPr fontId="4"/>
  </si>
  <si>
    <t>う４８</t>
    <phoneticPr fontId="4"/>
  </si>
  <si>
    <t>Ａ</t>
    <phoneticPr fontId="4"/>
  </si>
  <si>
    <t>う３０</t>
    <phoneticPr fontId="4"/>
  </si>
  <si>
    <t>う３１</t>
    <phoneticPr fontId="4"/>
  </si>
  <si>
    <t>う２５</t>
    <phoneticPr fontId="4"/>
  </si>
  <si>
    <t>う１３</t>
    <phoneticPr fontId="4"/>
  </si>
  <si>
    <t>う３２</t>
    <phoneticPr fontId="4"/>
  </si>
  <si>
    <t>う４１</t>
    <phoneticPr fontId="4"/>
  </si>
  <si>
    <t>う４２</t>
    <phoneticPr fontId="4"/>
  </si>
  <si>
    <t>う４６</t>
    <phoneticPr fontId="4"/>
  </si>
  <si>
    <t>第11回東近江市SUPER CUP　1セットマッチ（5-5タイブレーク）ノーアド方式</t>
    <rPh sb="0" eb="1">
      <t>ダイ</t>
    </rPh>
    <rPh sb="3" eb="4">
      <t>カイ</t>
    </rPh>
    <rPh sb="4" eb="5">
      <t>ヒガシ</t>
    </rPh>
    <rPh sb="5" eb="7">
      <t>オウミ</t>
    </rPh>
    <rPh sb="7" eb="8">
      <t>シ</t>
    </rPh>
    <rPh sb="40" eb="42">
      <t>ホウシキ</t>
    </rPh>
    <phoneticPr fontId="6"/>
  </si>
  <si>
    <t>橋本</t>
    <rPh sb="0" eb="2">
      <t>ハシモト</t>
    </rPh>
    <phoneticPr fontId="4"/>
  </si>
  <si>
    <t>三代康成</t>
    <rPh sb="0" eb="2">
      <t>ミシロ</t>
    </rPh>
    <rPh sb="2" eb="4">
      <t>ヤスナリ</t>
    </rPh>
    <phoneticPr fontId="4"/>
  </si>
  <si>
    <t>松本麻由</t>
    <phoneticPr fontId="4"/>
  </si>
  <si>
    <t>塩田浩三</t>
    <phoneticPr fontId="4"/>
  </si>
  <si>
    <t>永里裕次</t>
    <phoneticPr fontId="4"/>
  </si>
  <si>
    <t>浅野木奈子</t>
    <phoneticPr fontId="4"/>
  </si>
  <si>
    <t>松本啓吾</t>
    <phoneticPr fontId="4"/>
  </si>
  <si>
    <t>　</t>
    <phoneticPr fontId="4"/>
  </si>
  <si>
    <t>第5回　2013年</t>
    <rPh sb="0" eb="1">
      <t>ダイ</t>
    </rPh>
    <rPh sb="2" eb="3">
      <t>カイ</t>
    </rPh>
    <rPh sb="8" eb="9">
      <t>ネン</t>
    </rPh>
    <phoneticPr fontId="4"/>
  </si>
  <si>
    <t>フレンズA</t>
    <phoneticPr fontId="4"/>
  </si>
  <si>
    <t>グリフィンズK</t>
    <phoneticPr fontId="4"/>
  </si>
  <si>
    <t>ぼんズF</t>
    <phoneticPr fontId="4"/>
  </si>
  <si>
    <t>清水善弘</t>
    <phoneticPr fontId="4"/>
  </si>
  <si>
    <t>三代梨絵</t>
    <phoneticPr fontId="4"/>
  </si>
  <si>
    <t>北村　健</t>
    <phoneticPr fontId="4"/>
  </si>
  <si>
    <t>福島麻公</t>
    <phoneticPr fontId="4"/>
  </si>
  <si>
    <t>佐野　望</t>
    <phoneticPr fontId="4"/>
  </si>
  <si>
    <t>藤田博美</t>
    <phoneticPr fontId="4"/>
  </si>
  <si>
    <t>三代康成</t>
    <phoneticPr fontId="4"/>
  </si>
  <si>
    <t>土肥祐子</t>
    <phoneticPr fontId="4"/>
  </si>
  <si>
    <t>岡　仁史</t>
    <phoneticPr fontId="4"/>
  </si>
  <si>
    <t>山本あづさ</t>
    <phoneticPr fontId="4"/>
  </si>
  <si>
    <t>古市卓志</t>
    <phoneticPr fontId="4"/>
  </si>
  <si>
    <t>伊吹邦子</t>
    <phoneticPr fontId="4"/>
  </si>
  <si>
    <t>長谷出　浩</t>
    <phoneticPr fontId="4"/>
  </si>
  <si>
    <t>奥内菜々</t>
    <phoneticPr fontId="4"/>
  </si>
  <si>
    <t>遠地建介</t>
    <phoneticPr fontId="4"/>
  </si>
  <si>
    <t>深尾純子</t>
    <phoneticPr fontId="4"/>
  </si>
  <si>
    <t>池端誠治</t>
    <phoneticPr fontId="4"/>
  </si>
  <si>
    <t>橋本真里</t>
    <phoneticPr fontId="4"/>
  </si>
  <si>
    <t>水本淳史</t>
    <phoneticPr fontId="4"/>
  </si>
  <si>
    <t>石橋和基</t>
    <phoneticPr fontId="4"/>
  </si>
  <si>
    <t>金谷太郎</t>
    <phoneticPr fontId="4"/>
  </si>
  <si>
    <t>田端加津子</t>
    <phoneticPr fontId="4"/>
  </si>
  <si>
    <t>第6回　2014年</t>
    <rPh sb="0" eb="1">
      <t>ダイ</t>
    </rPh>
    <rPh sb="2" eb="3">
      <t>カイ</t>
    </rPh>
    <rPh sb="8" eb="9">
      <t>ネン</t>
    </rPh>
    <phoneticPr fontId="4"/>
  </si>
  <si>
    <t>岡田真樹</t>
    <rPh sb="0" eb="2">
      <t>オカダ</t>
    </rPh>
    <rPh sb="2" eb="4">
      <t>マキ</t>
    </rPh>
    <phoneticPr fontId="4"/>
  </si>
  <si>
    <t>藤原泰子</t>
    <rPh sb="0" eb="2">
      <t>フジワラ</t>
    </rPh>
    <rPh sb="2" eb="4">
      <t>ヤスコ</t>
    </rPh>
    <phoneticPr fontId="4"/>
  </si>
  <si>
    <t>飛鷹強志</t>
    <rPh sb="0" eb="2">
      <t>ヒダカ</t>
    </rPh>
    <rPh sb="2" eb="4">
      <t>ツヨシ</t>
    </rPh>
    <phoneticPr fontId="4"/>
  </si>
  <si>
    <t>土田哲也</t>
    <rPh sb="0" eb="2">
      <t>ツチダ</t>
    </rPh>
    <rPh sb="2" eb="4">
      <t>テツヤ</t>
    </rPh>
    <phoneticPr fontId="4"/>
  </si>
  <si>
    <t>木村美香</t>
    <rPh sb="0" eb="2">
      <t>キムラ</t>
    </rPh>
    <rPh sb="2" eb="4">
      <t>ミカ</t>
    </rPh>
    <phoneticPr fontId="4"/>
  </si>
  <si>
    <t>土肥将博</t>
    <rPh sb="2" eb="3">
      <t>ショウ</t>
    </rPh>
    <rPh sb="3" eb="4">
      <t>ヒロシ</t>
    </rPh>
    <phoneticPr fontId="4"/>
  </si>
  <si>
    <t>西川昌一</t>
    <rPh sb="0" eb="2">
      <t>ニシカワ</t>
    </rPh>
    <rPh sb="2" eb="4">
      <t>ショウイチ</t>
    </rPh>
    <phoneticPr fontId="4"/>
  </si>
  <si>
    <t>日高真規子</t>
    <rPh sb="0" eb="2">
      <t>ヒダカ</t>
    </rPh>
    <rPh sb="2" eb="3">
      <t>シン</t>
    </rPh>
    <rPh sb="3" eb="4">
      <t>キ</t>
    </rPh>
    <rPh sb="4" eb="5">
      <t>コ</t>
    </rPh>
    <phoneticPr fontId="4"/>
  </si>
  <si>
    <t>第7回　2015年</t>
    <rPh sb="0" eb="1">
      <t>ダイ</t>
    </rPh>
    <rPh sb="2" eb="3">
      <t>カイ</t>
    </rPh>
    <rPh sb="8" eb="9">
      <t>ネン</t>
    </rPh>
    <phoneticPr fontId="4"/>
  </si>
  <si>
    <t>グリフィンズＢ</t>
    <phoneticPr fontId="4"/>
  </si>
  <si>
    <t>フレンズＡ</t>
    <phoneticPr fontId="4"/>
  </si>
  <si>
    <t>吉野淳也</t>
    <rPh sb="0" eb="2">
      <t>ヨシノ</t>
    </rPh>
    <rPh sb="2" eb="3">
      <t>ジュン</t>
    </rPh>
    <rPh sb="3" eb="4">
      <t>ヤ</t>
    </rPh>
    <phoneticPr fontId="4"/>
  </si>
  <si>
    <t>山下莉沙</t>
    <rPh sb="0" eb="2">
      <t>ヤマシタ</t>
    </rPh>
    <rPh sb="2" eb="3">
      <t>リ</t>
    </rPh>
    <rPh sb="3" eb="4">
      <t>サ</t>
    </rPh>
    <phoneticPr fontId="4"/>
  </si>
  <si>
    <t>金谷太郎</t>
    <rPh sb="0" eb="2">
      <t>カナタニ</t>
    </rPh>
    <rPh sb="2" eb="4">
      <t>タロウ</t>
    </rPh>
    <phoneticPr fontId="4"/>
  </si>
  <si>
    <t>岩本龍</t>
    <rPh sb="0" eb="2">
      <t>イワモト</t>
    </rPh>
    <rPh sb="2" eb="3">
      <t>リュウ</t>
    </rPh>
    <phoneticPr fontId="4"/>
  </si>
  <si>
    <t>和田桃子</t>
    <rPh sb="0" eb="2">
      <t>ワダ</t>
    </rPh>
    <rPh sb="2" eb="4">
      <t>モモコ</t>
    </rPh>
    <phoneticPr fontId="4"/>
  </si>
  <si>
    <t>奥内栄治</t>
    <rPh sb="0" eb="1">
      <t>オク</t>
    </rPh>
    <rPh sb="1" eb="2">
      <t>ウチ</t>
    </rPh>
    <rPh sb="2" eb="4">
      <t>エイジ</t>
    </rPh>
    <phoneticPr fontId="4"/>
  </si>
  <si>
    <t>浅田恵亮</t>
    <rPh sb="0" eb="2">
      <t>アサダ</t>
    </rPh>
    <rPh sb="2" eb="3">
      <t>ケイ</t>
    </rPh>
    <rPh sb="3" eb="4">
      <t>リョウ</t>
    </rPh>
    <phoneticPr fontId="4"/>
  </si>
  <si>
    <t>中村遥華</t>
    <rPh sb="0" eb="2">
      <t>ナカムラ</t>
    </rPh>
    <rPh sb="2" eb="3">
      <t>ハルカ</t>
    </rPh>
    <rPh sb="3" eb="4">
      <t>ハナ</t>
    </rPh>
    <phoneticPr fontId="4"/>
  </si>
  <si>
    <t>奥内奈々</t>
    <rPh sb="0" eb="1">
      <t>オク</t>
    </rPh>
    <rPh sb="1" eb="2">
      <t>ウチ</t>
    </rPh>
    <rPh sb="2" eb="4">
      <t>ナナ</t>
    </rPh>
    <phoneticPr fontId="4"/>
  </si>
  <si>
    <t>浅田洋史</t>
    <rPh sb="0" eb="2">
      <t>アサダ</t>
    </rPh>
    <phoneticPr fontId="4"/>
  </si>
  <si>
    <t>鍵谷初美</t>
    <rPh sb="0" eb="1">
      <t>カギ</t>
    </rPh>
    <rPh sb="1" eb="2">
      <t>ヤ</t>
    </rPh>
    <rPh sb="2" eb="4">
      <t>ハツミ</t>
    </rPh>
    <phoneticPr fontId="4"/>
  </si>
  <si>
    <t>成宮康弘</t>
    <rPh sb="0" eb="2">
      <t>ナルミヤ</t>
    </rPh>
    <rPh sb="2" eb="4">
      <t>ヤスヒロ</t>
    </rPh>
    <phoneticPr fontId="4"/>
  </si>
  <si>
    <t>筒井珠世</t>
    <rPh sb="0" eb="2">
      <t>ツツイ</t>
    </rPh>
    <phoneticPr fontId="4"/>
  </si>
  <si>
    <t>第8回　2016年</t>
    <rPh sb="0" eb="1">
      <t>ダイ</t>
    </rPh>
    <rPh sb="2" eb="3">
      <t>カイ</t>
    </rPh>
    <rPh sb="8" eb="9">
      <t>ネン</t>
    </rPh>
    <phoneticPr fontId="4"/>
  </si>
  <si>
    <t>グリフィンズＡ</t>
    <phoneticPr fontId="4"/>
  </si>
  <si>
    <t>吉野淳也</t>
  </si>
  <si>
    <t>津田悠花</t>
    <rPh sb="0" eb="2">
      <t>ツダ</t>
    </rPh>
    <rPh sb="2" eb="3">
      <t>ユウ</t>
    </rPh>
    <rPh sb="3" eb="4">
      <t>ハナ</t>
    </rPh>
    <phoneticPr fontId="4"/>
  </si>
  <si>
    <t>井ノ口幹也</t>
    <rPh sb="0" eb="1">
      <t>イ</t>
    </rPh>
    <rPh sb="2" eb="3">
      <t>グチ</t>
    </rPh>
    <rPh sb="3" eb="5">
      <t>ミキヤ</t>
    </rPh>
    <phoneticPr fontId="4"/>
  </si>
  <si>
    <t>金武　恵</t>
    <rPh sb="0" eb="1">
      <t>カネ</t>
    </rPh>
    <rPh sb="1" eb="2">
      <t>タケ</t>
    </rPh>
    <rPh sb="3" eb="4">
      <t>メグ</t>
    </rPh>
    <phoneticPr fontId="4"/>
  </si>
  <si>
    <t>山崎　豊</t>
    <rPh sb="0" eb="2">
      <t>ヤマザキ</t>
    </rPh>
    <rPh sb="3" eb="4">
      <t>ユタカ</t>
    </rPh>
    <phoneticPr fontId="4"/>
  </si>
  <si>
    <t>岩渕光紀</t>
    <rPh sb="0" eb="1">
      <t>イワ</t>
    </rPh>
    <rPh sb="1" eb="2">
      <t>フチ</t>
    </rPh>
    <rPh sb="2" eb="3">
      <t>ヒカル</t>
    </rPh>
    <rPh sb="3" eb="4">
      <t>ノリ</t>
    </rPh>
    <phoneticPr fontId="4"/>
  </si>
  <si>
    <t>稲継　馨　</t>
    <rPh sb="0" eb="1">
      <t>イナ</t>
    </rPh>
    <rPh sb="1" eb="2">
      <t>ケイ</t>
    </rPh>
    <phoneticPr fontId="4"/>
  </si>
  <si>
    <t>金武寿憲</t>
    <rPh sb="0" eb="1">
      <t>カネ</t>
    </rPh>
    <rPh sb="1" eb="2">
      <t>タケ</t>
    </rPh>
    <rPh sb="2" eb="3">
      <t>コトブキ</t>
    </rPh>
    <rPh sb="3" eb="4">
      <t>ノリ</t>
    </rPh>
    <phoneticPr fontId="4"/>
  </si>
  <si>
    <t>佐々木恵子</t>
    <rPh sb="0" eb="2">
      <t>ササ</t>
    </rPh>
    <rPh sb="2" eb="3">
      <t>キ</t>
    </rPh>
    <rPh sb="3" eb="5">
      <t>ケイコ</t>
    </rPh>
    <phoneticPr fontId="4"/>
  </si>
  <si>
    <t>中西泰輝</t>
    <rPh sb="0" eb="2">
      <t>ナカニシ</t>
    </rPh>
    <rPh sb="2" eb="3">
      <t>ヤス</t>
    </rPh>
    <rPh sb="3" eb="4">
      <t>テル</t>
    </rPh>
    <phoneticPr fontId="4"/>
  </si>
  <si>
    <t>池尻陽香</t>
    <rPh sb="0" eb="2">
      <t>イケジリ</t>
    </rPh>
    <rPh sb="2" eb="3">
      <t>ヨウ</t>
    </rPh>
    <rPh sb="3" eb="4">
      <t>カ</t>
    </rPh>
    <phoneticPr fontId="4"/>
  </si>
  <si>
    <t>山本あづさ</t>
    <rPh sb="0" eb="2">
      <t>ヤマモト</t>
    </rPh>
    <phoneticPr fontId="4"/>
  </si>
  <si>
    <t>奥内菜々</t>
    <rPh sb="0" eb="1">
      <t>オク</t>
    </rPh>
    <rPh sb="1" eb="2">
      <t>ウチ</t>
    </rPh>
    <rPh sb="2" eb="4">
      <t>ナナ</t>
    </rPh>
    <phoneticPr fontId="4"/>
  </si>
  <si>
    <t>梅津　圭</t>
    <rPh sb="0" eb="2">
      <t>ウメツ</t>
    </rPh>
    <rPh sb="3" eb="4">
      <t>ケイ</t>
    </rPh>
    <phoneticPr fontId="4"/>
  </si>
  <si>
    <t>久保侑暉</t>
    <rPh sb="0" eb="2">
      <t>クボ</t>
    </rPh>
    <rPh sb="2" eb="3">
      <t>ユウ</t>
    </rPh>
    <rPh sb="3" eb="4">
      <t>キ</t>
    </rPh>
    <phoneticPr fontId="4"/>
  </si>
  <si>
    <t>高田貴代美</t>
    <rPh sb="0" eb="2">
      <t>タカダ</t>
    </rPh>
    <rPh sb="2" eb="5">
      <t>キヨミ</t>
    </rPh>
    <phoneticPr fontId="4"/>
  </si>
  <si>
    <t xml:space="preserve">第9回　2017年
</t>
    <rPh sb="0" eb="1">
      <t>ダイ</t>
    </rPh>
    <rPh sb="2" eb="3">
      <t>カイ</t>
    </rPh>
    <rPh sb="8" eb="9">
      <t>ネン</t>
    </rPh>
    <phoneticPr fontId="4"/>
  </si>
  <si>
    <t>グリフィンズＢ</t>
    <phoneticPr fontId="4"/>
  </si>
  <si>
    <t>平塚聡</t>
    <rPh sb="0" eb="2">
      <t>ヒラツカ</t>
    </rPh>
    <rPh sb="2" eb="3">
      <t>サトシ</t>
    </rPh>
    <phoneticPr fontId="4"/>
  </si>
  <si>
    <t>藤井正和</t>
    <rPh sb="0" eb="2">
      <t>フジイ</t>
    </rPh>
    <rPh sb="2" eb="4">
      <t>マサカズ</t>
    </rPh>
    <phoneticPr fontId="4"/>
  </si>
  <si>
    <t>濱田晴香</t>
    <rPh sb="0" eb="2">
      <t>ハマダ</t>
    </rPh>
    <rPh sb="2" eb="3">
      <t>ハ</t>
    </rPh>
    <rPh sb="3" eb="4">
      <t>カ</t>
    </rPh>
    <phoneticPr fontId="4"/>
  </si>
  <si>
    <t>内田理沙</t>
    <rPh sb="0" eb="2">
      <t>ウチダ</t>
    </rPh>
    <rPh sb="2" eb="4">
      <t>リサ</t>
    </rPh>
    <phoneticPr fontId="4"/>
  </si>
  <si>
    <t>中根啓伍</t>
    <rPh sb="0" eb="2">
      <t>ナカネ</t>
    </rPh>
    <rPh sb="2" eb="4">
      <t>ケイゴ</t>
    </rPh>
    <phoneticPr fontId="4"/>
  </si>
  <si>
    <t>岩崎順子</t>
    <rPh sb="0" eb="2">
      <t>イワサキ</t>
    </rPh>
    <rPh sb="2" eb="4">
      <t>ジュンコ</t>
    </rPh>
    <phoneticPr fontId="4"/>
  </si>
  <si>
    <t>鵜飼元一</t>
    <rPh sb="0" eb="2">
      <t>ウカイ</t>
    </rPh>
    <rPh sb="2" eb="4">
      <t>ゲンイチ</t>
    </rPh>
    <phoneticPr fontId="4"/>
  </si>
  <si>
    <t>西尾悠莉</t>
    <rPh sb="0" eb="2">
      <t>ニシオ</t>
    </rPh>
    <rPh sb="2" eb="4">
      <t>ユウリ</t>
    </rPh>
    <phoneticPr fontId="4"/>
  </si>
  <si>
    <t>小出周平</t>
    <rPh sb="0" eb="2">
      <t>コイデ</t>
    </rPh>
    <rPh sb="2" eb="4">
      <t>シュウヘイ</t>
    </rPh>
    <phoneticPr fontId="4"/>
  </si>
  <si>
    <t>吉村安梨佐</t>
    <rPh sb="0" eb="2">
      <t>ヨシムラ</t>
    </rPh>
    <rPh sb="2" eb="3">
      <t>ヤス</t>
    </rPh>
    <rPh sb="3" eb="4">
      <t>ナシ</t>
    </rPh>
    <rPh sb="4" eb="5">
      <t>サ</t>
    </rPh>
    <phoneticPr fontId="4"/>
  </si>
  <si>
    <t>漆原大介</t>
    <rPh sb="0" eb="1">
      <t>ウルシ</t>
    </rPh>
    <rPh sb="1" eb="2">
      <t>ハラ</t>
    </rPh>
    <rPh sb="2" eb="4">
      <t>ダイスケ</t>
    </rPh>
    <phoneticPr fontId="4"/>
  </si>
  <si>
    <t>水本佑人</t>
    <rPh sb="0" eb="2">
      <t>ミズモト</t>
    </rPh>
    <rPh sb="2" eb="4">
      <t>ユウト</t>
    </rPh>
    <phoneticPr fontId="4"/>
  </si>
  <si>
    <t>松村明香</t>
    <rPh sb="0" eb="2">
      <t>マツムラ</t>
    </rPh>
    <rPh sb="2" eb="4">
      <t>アスカ</t>
    </rPh>
    <phoneticPr fontId="4"/>
  </si>
  <si>
    <t>濱田彬弘</t>
    <rPh sb="0" eb="2">
      <t>ハマダ</t>
    </rPh>
    <rPh sb="2" eb="3">
      <t>アキラ</t>
    </rPh>
    <rPh sb="3" eb="4">
      <t>ヒロシ</t>
    </rPh>
    <phoneticPr fontId="4"/>
  </si>
  <si>
    <t>和田桃子</t>
    <rPh sb="0" eb="4">
      <t>ワダモモコ</t>
    </rPh>
    <phoneticPr fontId="4"/>
  </si>
  <si>
    <t>藤岡美智子</t>
    <rPh sb="0" eb="2">
      <t>フジオカ</t>
    </rPh>
    <rPh sb="2" eb="5">
      <t>ミチコ</t>
    </rPh>
    <phoneticPr fontId="4"/>
  </si>
  <si>
    <t xml:space="preserve">第10回記念
2018年
</t>
    <rPh sb="0" eb="1">
      <t>ダイ</t>
    </rPh>
    <rPh sb="3" eb="4">
      <t>カイ</t>
    </rPh>
    <rPh sb="4" eb="6">
      <t>キネン</t>
    </rPh>
    <rPh sb="12" eb="13">
      <t>ネン</t>
    </rPh>
    <phoneticPr fontId="4"/>
  </si>
  <si>
    <t>アンヴァーズ</t>
    <phoneticPr fontId="4"/>
  </si>
  <si>
    <t>アビック</t>
    <phoneticPr fontId="4"/>
  </si>
  <si>
    <t>ＴＤＣ</t>
    <phoneticPr fontId="4"/>
  </si>
  <si>
    <t>第11回　Super Cup メンバー表</t>
    <phoneticPr fontId="4"/>
  </si>
  <si>
    <t xml:space="preserve">第11回
2019年
</t>
    <rPh sb="0" eb="1">
      <t>ダイ</t>
    </rPh>
    <rPh sb="3" eb="4">
      <t>カイ</t>
    </rPh>
    <rPh sb="10" eb="11">
      <t>ネン</t>
    </rPh>
    <phoneticPr fontId="4"/>
  </si>
  <si>
    <r>
      <t>↓村田コート</t>
    </r>
    <r>
      <rPr>
        <b/>
        <sz val="12"/>
        <color indexed="10"/>
        <rFont val="ＭＳ Ｐゴシック"/>
        <family val="3"/>
        <charset val="128"/>
      </rPr>
      <t>　</t>
    </r>
    <r>
      <rPr>
        <b/>
        <sz val="10"/>
        <color indexed="10"/>
        <rFont val="ＭＳ Ｐゴシック"/>
        <family val="3"/>
        <charset val="128"/>
      </rPr>
      <t>８：４５までに現地本部に出席を届ける</t>
    </r>
    <rPh sb="1" eb="3">
      <t>ムラタ</t>
    </rPh>
    <rPh sb="14" eb="16">
      <t>ゲンチ</t>
    </rPh>
    <rPh sb="16" eb="18">
      <t>ホンブ</t>
    </rPh>
    <rPh sb="19" eb="21">
      <t>シュッセキ</t>
    </rPh>
    <rPh sb="22" eb="23">
      <t>トド</t>
    </rPh>
    <phoneticPr fontId="6"/>
  </si>
  <si>
    <r>
      <t>↓すこやか　　８：４５</t>
    </r>
    <r>
      <rPr>
        <b/>
        <sz val="10"/>
        <color rgb="FF00B050"/>
        <rFont val="ＭＳ Ｐゴシック"/>
        <family val="3"/>
        <charset val="128"/>
      </rPr>
      <t>までに現地本部に出席を届ける</t>
    </r>
    <rPh sb="14" eb="16">
      <t>ゲンチ</t>
    </rPh>
    <rPh sb="16" eb="18">
      <t>ホンブ</t>
    </rPh>
    <rPh sb="19" eb="21">
      <t>シュッセキ</t>
    </rPh>
    <rPh sb="22" eb="23">
      <t>トド</t>
    </rPh>
    <phoneticPr fontId="6"/>
  </si>
  <si>
    <t>順位決定方法　①完了試合数　②勝数　③直接対決　④取得セット率（取得セット数/全セット数）</t>
    <rPh sb="0" eb="2">
      <t>ジュンイ</t>
    </rPh>
    <rPh sb="2" eb="4">
      <t>ケッテイ</t>
    </rPh>
    <rPh sb="4" eb="6">
      <t>ホウホウ</t>
    </rPh>
    <rPh sb="8" eb="13">
      <t>カンリョウシアイスウ</t>
    </rPh>
    <rPh sb="15" eb="16">
      <t>カチ</t>
    </rPh>
    <rPh sb="16" eb="17">
      <t>カズ</t>
    </rPh>
    <rPh sb="19" eb="21">
      <t>チョクセツ</t>
    </rPh>
    <rPh sb="21" eb="23">
      <t>タイケツ</t>
    </rPh>
    <rPh sb="25" eb="27">
      <t>シュトク</t>
    </rPh>
    <rPh sb="30" eb="31">
      <t>リツ</t>
    </rPh>
    <rPh sb="32" eb="34">
      <t>シュトク</t>
    </rPh>
    <rPh sb="37" eb="38">
      <t>スウ</t>
    </rPh>
    <rPh sb="39" eb="40">
      <t>ゼン</t>
    </rPh>
    <rPh sb="43" eb="44">
      <t>スウ</t>
    </rPh>
    <phoneticPr fontId="6"/>
  </si>
  <si>
    <t>山口直彦</t>
    <rPh sb="0" eb="2">
      <t>ヤマグチ</t>
    </rPh>
    <rPh sb="2" eb="4">
      <t>ナオヒコ</t>
    </rPh>
    <phoneticPr fontId="4"/>
  </si>
  <si>
    <t>岸田直也</t>
    <rPh sb="0" eb="2">
      <t>キシダ</t>
    </rPh>
    <rPh sb="2" eb="4">
      <t>ナオヤ</t>
    </rPh>
    <phoneticPr fontId="4"/>
  </si>
  <si>
    <t>山下　歩</t>
    <rPh sb="0" eb="2">
      <t>ヤマシタ</t>
    </rPh>
    <rPh sb="3" eb="4">
      <t>アユム</t>
    </rPh>
    <phoneticPr fontId="4"/>
  </si>
  <si>
    <t>山口美由希</t>
    <rPh sb="0" eb="2">
      <t>ヤマグチ</t>
    </rPh>
    <rPh sb="2" eb="3">
      <t>ミ</t>
    </rPh>
    <rPh sb="3" eb="5">
      <t>ユキ</t>
    </rPh>
    <phoneticPr fontId="4"/>
  </si>
  <si>
    <t>東　恵</t>
    <rPh sb="0" eb="1">
      <t>ヒガシ</t>
    </rPh>
    <rPh sb="2" eb="3">
      <t>メグミ</t>
    </rPh>
    <phoneticPr fontId="4"/>
  </si>
  <si>
    <t>池端誠治</t>
    <rPh sb="0" eb="2">
      <t>イケハタ</t>
    </rPh>
    <rPh sb="2" eb="4">
      <t>セイジ</t>
    </rPh>
    <phoneticPr fontId="4"/>
  </si>
  <si>
    <t>橋本真理</t>
    <rPh sb="0" eb="2">
      <t>ハシモト</t>
    </rPh>
    <rPh sb="2" eb="4">
      <t>マリ</t>
    </rPh>
    <phoneticPr fontId="4"/>
  </si>
  <si>
    <t>山崎　豊</t>
    <rPh sb="0" eb="2">
      <t>ヤマザキ</t>
    </rPh>
    <rPh sb="3" eb="4">
      <t>ユタカ</t>
    </rPh>
    <phoneticPr fontId="4"/>
  </si>
  <si>
    <t>水本佑人</t>
    <rPh sb="0" eb="2">
      <t>ミズモト</t>
    </rPh>
    <rPh sb="2" eb="4">
      <t>ユウト</t>
    </rPh>
    <phoneticPr fontId="4"/>
  </si>
  <si>
    <t>三代康成</t>
    <rPh sb="0" eb="2">
      <t>ミシロ</t>
    </rPh>
    <rPh sb="2" eb="4">
      <t>ヤスナリ</t>
    </rPh>
    <phoneticPr fontId="4"/>
  </si>
  <si>
    <t>水本淳史</t>
    <rPh sb="0" eb="2">
      <t>ミズモト</t>
    </rPh>
    <rPh sb="2" eb="4">
      <t>アツシ</t>
    </rPh>
    <phoneticPr fontId="4"/>
  </si>
  <si>
    <t>三代梨絵</t>
    <rPh sb="0" eb="2">
      <t>ミシロ</t>
    </rPh>
    <rPh sb="2" eb="4">
      <t>リエ</t>
    </rPh>
    <phoneticPr fontId="4"/>
  </si>
  <si>
    <t>松井美和子</t>
    <rPh sb="0" eb="2">
      <t>マツイ</t>
    </rPh>
    <rPh sb="2" eb="5">
      <t>ミワコ</t>
    </rPh>
    <phoneticPr fontId="4"/>
  </si>
  <si>
    <t>大野美南</t>
    <rPh sb="0" eb="2">
      <t>オオノ</t>
    </rPh>
    <rPh sb="2" eb="4">
      <t>ミナミ</t>
    </rPh>
    <phoneticPr fontId="4"/>
  </si>
  <si>
    <t>吉岡京子</t>
    <rPh sb="0" eb="2">
      <t>ヨシオカ</t>
    </rPh>
    <rPh sb="2" eb="4">
      <t>キョウコ</t>
    </rPh>
    <phoneticPr fontId="4"/>
  </si>
  <si>
    <t>３位　フレンズ</t>
    <rPh sb="1" eb="2">
      <t>イ</t>
    </rPh>
    <phoneticPr fontId="4"/>
  </si>
  <si>
    <t>アビック</t>
    <phoneticPr fontId="4"/>
  </si>
  <si>
    <t>ＢＢ</t>
    <phoneticPr fontId="4"/>
  </si>
  <si>
    <t>京セラ</t>
    <rPh sb="0" eb="1">
      <t>キョウ</t>
    </rPh>
    <phoneticPr fontId="4"/>
  </si>
  <si>
    <t>ＴＣ</t>
    <phoneticPr fontId="4"/>
  </si>
  <si>
    <t>４ゲーム先取（ノーアド）方式</t>
    <rPh sb="4" eb="6">
      <t>センシュ</t>
    </rPh>
    <rPh sb="12" eb="14">
      <t>ホウシキ</t>
    </rPh>
    <phoneticPr fontId="4"/>
  </si>
  <si>
    <t>➅-4</t>
    <phoneticPr fontId="6"/>
  </si>
  <si>
    <t>➅-1</t>
    <phoneticPr fontId="6"/>
  </si>
  <si>
    <t>➅-3</t>
    <phoneticPr fontId="6"/>
  </si>
  <si>
    <t>➅-2</t>
    <phoneticPr fontId="6"/>
  </si>
  <si>
    <t>⑤-0</t>
    <phoneticPr fontId="6"/>
  </si>
  <si>
    <t>0-5</t>
    <phoneticPr fontId="6"/>
  </si>
  <si>
    <t>3-6</t>
    <phoneticPr fontId="6"/>
  </si>
  <si>
    <t>1-6</t>
    <phoneticPr fontId="6"/>
  </si>
  <si>
    <t>2-6</t>
    <phoneticPr fontId="6"/>
  </si>
  <si>
    <t>③-２</t>
    <phoneticPr fontId="6"/>
  </si>
  <si>
    <t>➅-４</t>
    <phoneticPr fontId="6"/>
  </si>
  <si>
    <t>➅-２</t>
    <phoneticPr fontId="6"/>
  </si>
  <si>
    <t>③-2</t>
    <phoneticPr fontId="6"/>
  </si>
  <si>
    <t>➅-0</t>
    <phoneticPr fontId="6"/>
  </si>
  <si>
    <t>➅-5</t>
    <phoneticPr fontId="6"/>
  </si>
  <si>
    <t>0-6</t>
    <phoneticPr fontId="6"/>
  </si>
  <si>
    <t>➅-0</t>
    <phoneticPr fontId="4"/>
  </si>
  <si>
    <t>④-1</t>
    <phoneticPr fontId="6"/>
  </si>
  <si>
    <t>➅-1</t>
    <phoneticPr fontId="4"/>
  </si>
  <si>
    <t>4-6</t>
    <phoneticPr fontId="6"/>
  </si>
  <si>
    <t>1-4</t>
    <phoneticPr fontId="4"/>
  </si>
  <si>
    <t>0-5</t>
    <phoneticPr fontId="4"/>
  </si>
  <si>
    <t>3-6</t>
    <phoneticPr fontId="4"/>
  </si>
  <si>
    <t>1-6</t>
    <phoneticPr fontId="4"/>
  </si>
  <si>
    <t>0-6</t>
    <phoneticPr fontId="4"/>
  </si>
  <si>
    <t>2-6</t>
    <phoneticPr fontId="4"/>
  </si>
  <si>
    <t>5-6</t>
    <phoneticPr fontId="6"/>
  </si>
  <si>
    <t>2-3</t>
    <phoneticPr fontId="4"/>
  </si>
  <si>
    <t>③-2</t>
    <phoneticPr fontId="4"/>
  </si>
  <si>
    <t>ｱﾝｳﾞｧｰｽﾞ</t>
    <phoneticPr fontId="4"/>
  </si>
  <si>
    <t>5-0</t>
    <phoneticPr fontId="4"/>
  </si>
  <si>
    <t>アビックＢＢ</t>
    <phoneticPr fontId="4"/>
  </si>
  <si>
    <t>うさかめＢ</t>
    <phoneticPr fontId="4"/>
  </si>
  <si>
    <t>うさかめＡ</t>
    <phoneticPr fontId="4"/>
  </si>
  <si>
    <t>3-2</t>
    <phoneticPr fontId="4"/>
  </si>
  <si>
    <t>3-0</t>
    <phoneticPr fontId="4"/>
  </si>
  <si>
    <t>4-1</t>
    <phoneticPr fontId="4"/>
  </si>
  <si>
    <t>村田ＴＣ</t>
    <rPh sb="0" eb="2">
      <t>ムラタ</t>
    </rPh>
    <phoneticPr fontId="4"/>
  </si>
  <si>
    <t>4-1</t>
    <phoneticPr fontId="4"/>
  </si>
  <si>
    <t>ｸﾞﾘﾌｨﾝｽﾞ</t>
    <phoneticPr fontId="4"/>
  </si>
  <si>
    <t>3-1</t>
    <phoneticPr fontId="4"/>
  </si>
  <si>
    <t>優勝　グリフィンズ</t>
    <rPh sb="0" eb="2">
      <t>ユウショウ</t>
    </rPh>
    <phoneticPr fontId="4"/>
  </si>
  <si>
    <t>準優勝　Ｋテニスカレッジ</t>
    <rPh sb="0" eb="3">
      <t>ジュンユウショウ</t>
    </rPh>
    <phoneticPr fontId="4"/>
  </si>
  <si>
    <t>４位　京セラＴＣ</t>
    <rPh sb="1" eb="2">
      <t>イ</t>
    </rPh>
    <rPh sb="3" eb="4">
      <t>キョウ</t>
    </rPh>
    <phoneticPr fontId="4"/>
  </si>
  <si>
    <t>フレンズ</t>
    <phoneticPr fontId="4"/>
  </si>
  <si>
    <t>京セラＴＣ</t>
    <rPh sb="0" eb="1">
      <t>キョウ</t>
    </rPh>
    <phoneticPr fontId="4"/>
  </si>
  <si>
    <t>1-4</t>
    <phoneticPr fontId="4"/>
  </si>
  <si>
    <t>2-3</t>
    <phoneticPr fontId="6"/>
  </si>
  <si>
    <t>3-6</t>
    <phoneticPr fontId="4"/>
  </si>
  <si>
    <t>1-4</t>
    <phoneticPr fontId="6"/>
  </si>
  <si>
    <t>4-6</t>
    <phoneticPr fontId="4"/>
  </si>
  <si>
    <t>グリフィンズＡ</t>
    <phoneticPr fontId="4"/>
  </si>
  <si>
    <t>坪田真嘉</t>
    <rPh sb="0" eb="2">
      <t>ツボタ</t>
    </rPh>
    <rPh sb="2" eb="4">
      <t>シンカ</t>
    </rPh>
    <phoneticPr fontId="4"/>
  </si>
  <si>
    <t>川上悠作</t>
    <rPh sb="0" eb="2">
      <t>カワカミ</t>
    </rPh>
    <rPh sb="2" eb="4">
      <t>ユウサク</t>
    </rPh>
    <phoneticPr fontId="4"/>
  </si>
  <si>
    <t>永里祐次</t>
    <rPh sb="0" eb="4">
      <t>ナガサトユウジ</t>
    </rPh>
    <phoneticPr fontId="4"/>
  </si>
  <si>
    <t>永松貴子</t>
    <rPh sb="0" eb="4">
      <t>ナガマツタカコ</t>
    </rPh>
    <phoneticPr fontId="4"/>
  </si>
  <si>
    <t>池尻姫欧</t>
    <rPh sb="0" eb="2">
      <t>イケジリ</t>
    </rPh>
    <rPh sb="2" eb="3">
      <t>ヒメ</t>
    </rPh>
    <rPh sb="3" eb="4">
      <t>オウ</t>
    </rPh>
    <phoneticPr fontId="4"/>
  </si>
  <si>
    <t>山口美由希</t>
    <rPh sb="0" eb="2">
      <t>ヤマグチ</t>
    </rPh>
    <rPh sb="2" eb="3">
      <t>ミ</t>
    </rPh>
    <rPh sb="3" eb="5">
      <t>ユキ</t>
    </rPh>
    <phoneticPr fontId="4"/>
  </si>
  <si>
    <t>中根啓伍</t>
    <rPh sb="0" eb="2">
      <t>ナカネ</t>
    </rPh>
    <rPh sb="2" eb="4">
      <t>ケイゴ</t>
    </rPh>
    <phoneticPr fontId="4"/>
  </si>
  <si>
    <t>瀬古悠貴</t>
    <rPh sb="0" eb="2">
      <t>セコ</t>
    </rPh>
    <rPh sb="2" eb="4">
      <t>ユウキ</t>
    </rPh>
    <phoneticPr fontId="4"/>
  </si>
  <si>
    <t>小出周平</t>
    <rPh sb="0" eb="2">
      <t>コイデ</t>
    </rPh>
    <rPh sb="2" eb="4">
      <t>シュウヘイ</t>
    </rPh>
    <phoneticPr fontId="4"/>
  </si>
  <si>
    <t>菊池健太郎</t>
    <rPh sb="0" eb="2">
      <t>キクチ</t>
    </rPh>
    <rPh sb="2" eb="5">
      <t>ケンタロウ</t>
    </rPh>
    <phoneticPr fontId="4"/>
  </si>
  <si>
    <t>濱田彬弘</t>
    <rPh sb="0" eb="2">
      <t>ハマダ</t>
    </rPh>
    <rPh sb="2" eb="3">
      <t>アキラ</t>
    </rPh>
    <rPh sb="3" eb="4">
      <t>ヒロシ</t>
    </rPh>
    <phoneticPr fontId="4"/>
  </si>
  <si>
    <t>荒木麻友</t>
    <rPh sb="0" eb="2">
      <t>アラキ</t>
    </rPh>
    <rPh sb="2" eb="4">
      <t>マユ</t>
    </rPh>
    <phoneticPr fontId="4"/>
  </si>
  <si>
    <t>吉村安梨佐</t>
    <rPh sb="0" eb="2">
      <t>ヨシムラ</t>
    </rPh>
    <rPh sb="2" eb="3">
      <t>ヤス</t>
    </rPh>
    <rPh sb="3" eb="4">
      <t>ナシ</t>
    </rPh>
    <rPh sb="4" eb="5">
      <t>サ</t>
    </rPh>
    <phoneticPr fontId="4"/>
  </si>
  <si>
    <t>濱田晴香</t>
    <rPh sb="0" eb="2">
      <t>ハマダ</t>
    </rPh>
    <rPh sb="2" eb="3">
      <t>ハレ</t>
    </rPh>
    <rPh sb="3" eb="4">
      <t>カ</t>
    </rPh>
    <phoneticPr fontId="4"/>
  </si>
  <si>
    <t>岩崎順子</t>
    <rPh sb="0" eb="2">
      <t>イワサキ</t>
    </rPh>
    <rPh sb="2" eb="4">
      <t>ジュンコ</t>
    </rPh>
    <phoneticPr fontId="4"/>
  </si>
  <si>
    <t>藤井正和</t>
    <rPh sb="0" eb="2">
      <t>フジイ</t>
    </rPh>
    <rPh sb="2" eb="4">
      <t>マサカズ</t>
    </rPh>
    <phoneticPr fontId="4"/>
  </si>
  <si>
    <t>フレンズ</t>
    <phoneticPr fontId="4"/>
  </si>
  <si>
    <t>水本淳史</t>
    <rPh sb="0" eb="2">
      <t>ミズモト</t>
    </rPh>
    <rPh sb="2" eb="4">
      <t>アツシ</t>
    </rPh>
    <phoneticPr fontId="4"/>
  </si>
  <si>
    <t>成宮康弘</t>
    <rPh sb="0" eb="2">
      <t>ナルミヤ</t>
    </rPh>
    <rPh sb="2" eb="4">
      <t>ヤスヒロ</t>
    </rPh>
    <phoneticPr fontId="4"/>
  </si>
  <si>
    <t>水本佑人</t>
    <rPh sb="0" eb="2">
      <t>ミズモト</t>
    </rPh>
    <rPh sb="2" eb="4">
      <t>ユウト</t>
    </rPh>
    <phoneticPr fontId="4"/>
  </si>
  <si>
    <t>三代康成</t>
    <rPh sb="0" eb="2">
      <t>ミシロ</t>
    </rPh>
    <rPh sb="2" eb="4">
      <t>ヤスナリ</t>
    </rPh>
    <phoneticPr fontId="4"/>
  </si>
  <si>
    <t>三代梨絵</t>
    <rPh sb="0" eb="2">
      <t>ミシロ</t>
    </rPh>
    <rPh sb="2" eb="4">
      <t>リエ</t>
    </rPh>
    <phoneticPr fontId="4"/>
  </si>
  <si>
    <t>土肥祐子</t>
    <rPh sb="0" eb="2">
      <t>ドヒ</t>
    </rPh>
    <rPh sb="2" eb="4">
      <t>ユウコ</t>
    </rPh>
    <phoneticPr fontId="4"/>
  </si>
  <si>
    <t>鍵弥初美</t>
    <rPh sb="0" eb="1">
      <t>カギ</t>
    </rPh>
    <rPh sb="1" eb="2">
      <t>ヤ</t>
    </rPh>
    <rPh sb="2" eb="4">
      <t>ハツミ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</si>
</sst>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&quot;位&quot;"/>
    <numFmt numFmtId="177" formatCode="0&quot;勝&quot;"/>
    <numFmt numFmtId="178" formatCode="0&quot;敗&quot;"/>
    <numFmt numFmtId="179" formatCode="0&quot;人&quot;"/>
    <numFmt numFmtId="180" formatCode="0_);[Red]\(0\)"/>
  </numFmts>
  <fonts count="5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MS PGothic"/>
      <family val="3"/>
      <charset val="128"/>
    </font>
    <font>
      <b/>
      <sz val="11"/>
      <color theme="1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b/>
      <sz val="9"/>
      <color rgb="FF000000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92D05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10"/>
      <color rgb="FF00B05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  <scheme val="minor"/>
    </font>
    <font>
      <b/>
      <sz val="9"/>
      <color rgb="FF00B05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64"/>
      </right>
      <top/>
      <bottom style="medium">
        <color indexed="10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thin">
        <color indexed="64"/>
      </right>
      <top style="medium">
        <color indexed="10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10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indexed="10"/>
      </bottom>
      <diagonal/>
    </border>
    <border>
      <left/>
      <right style="medium">
        <color rgb="FFFF0000"/>
      </right>
      <top style="medium">
        <color indexed="1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indexed="1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indexed="1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31">
    <xf numFmtId="0" fontId="0" fillId="0" borderId="0">
      <alignment vertical="center"/>
    </xf>
    <xf numFmtId="0" fontId="13" fillId="0" borderId="0">
      <alignment vertical="center"/>
    </xf>
    <xf numFmtId="6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/>
    <xf numFmtId="0" fontId="17" fillId="0" borderId="0" applyProtection="0"/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7" fillId="0" borderId="0" applyProtection="0">
      <alignment vertical="center"/>
    </xf>
    <xf numFmtId="0" fontId="1" fillId="0" borderId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776">
    <xf numFmtId="0" fontId="0" fillId="0" borderId="0" xfId="0">
      <alignment vertical="center"/>
    </xf>
    <xf numFmtId="0" fontId="3" fillId="0" borderId="0" xfId="3" applyFont="1" applyAlignment="1">
      <alignment vertical="center" shrinkToFit="1"/>
    </xf>
    <xf numFmtId="0" fontId="3" fillId="0" borderId="0" xfId="3" applyFont="1" applyFill="1" applyAlignment="1" applyProtection="1">
      <alignment vertical="center" shrinkToFit="1"/>
    </xf>
    <xf numFmtId="0" fontId="3" fillId="0" borderId="0" xfId="3" applyFont="1" applyAlignment="1">
      <alignment horizontal="center" vertical="center" shrinkToFit="1"/>
    </xf>
    <xf numFmtId="176" fontId="3" fillId="0" borderId="0" xfId="3" applyNumberFormat="1" applyFont="1" applyBorder="1" applyAlignment="1">
      <alignment horizontal="center" vertical="center" shrinkToFit="1"/>
    </xf>
    <xf numFmtId="0" fontId="3" fillId="0" borderId="5" xfId="3" applyFont="1" applyBorder="1" applyAlignment="1">
      <alignment vertical="center" shrinkToFit="1"/>
    </xf>
    <xf numFmtId="0" fontId="3" fillId="0" borderId="0" xfId="3" applyFont="1" applyBorder="1" applyAlignment="1">
      <alignment vertical="center" shrinkToFit="1"/>
    </xf>
    <xf numFmtId="176" fontId="3" fillId="0" borderId="5" xfId="3" applyNumberFormat="1" applyFont="1" applyBorder="1" applyAlignment="1">
      <alignment horizontal="center" vertical="center" shrinkToFit="1"/>
    </xf>
    <xf numFmtId="0" fontId="3" fillId="0" borderId="0" xfId="3" quotePrefix="1" applyFont="1" applyAlignment="1">
      <alignment vertical="center" shrinkToFit="1"/>
    </xf>
    <xf numFmtId="0" fontId="3" fillId="0" borderId="5" xfId="3" applyFont="1" applyBorder="1" applyAlignment="1">
      <alignment horizontal="center" vertical="center" shrinkToFit="1"/>
    </xf>
    <xf numFmtId="0" fontId="3" fillId="0" borderId="6" xfId="3" applyFont="1" applyBorder="1" applyAlignment="1">
      <alignment vertical="center" shrinkToFit="1"/>
    </xf>
    <xf numFmtId="0" fontId="3" fillId="0" borderId="0" xfId="3" applyFont="1" applyFill="1" applyBorder="1" applyAlignment="1" applyProtection="1">
      <alignment horizontal="right" vertical="center" shrinkToFit="1"/>
    </xf>
    <xf numFmtId="0" fontId="3" fillId="0" borderId="0" xfId="3" applyFont="1" applyFill="1" applyAlignment="1">
      <alignment vertical="center" shrinkToFit="1"/>
    </xf>
    <xf numFmtId="176" fontId="3" fillId="0" borderId="0" xfId="3" applyNumberFormat="1" applyFont="1" applyFill="1" applyBorder="1" applyAlignment="1">
      <alignment horizontal="right" vertical="center" shrinkToFit="1"/>
    </xf>
    <xf numFmtId="0" fontId="13" fillId="0" borderId="8" xfId="3" applyFont="1" applyFill="1" applyBorder="1" applyAlignment="1" applyProtection="1">
      <alignment vertical="center" shrinkToFit="1"/>
    </xf>
    <xf numFmtId="0" fontId="13" fillId="0" borderId="0" xfId="3" applyFont="1" applyFill="1" applyBorder="1" applyAlignment="1" applyProtection="1">
      <alignment vertical="center" shrinkToFit="1"/>
    </xf>
    <xf numFmtId="0" fontId="13" fillId="0" borderId="3" xfId="3" applyFont="1" applyFill="1" applyBorder="1" applyAlignment="1" applyProtection="1">
      <alignment vertical="center" shrinkToFit="1"/>
    </xf>
    <xf numFmtId="0" fontId="13" fillId="0" borderId="0" xfId="3" applyFont="1" applyFill="1" applyAlignment="1" applyProtection="1">
      <alignment vertical="center" shrinkToFit="1"/>
    </xf>
    <xf numFmtId="0" fontId="3" fillId="0" borderId="0" xfId="3" applyFont="1" applyFill="1" applyBorder="1" applyAlignment="1">
      <alignment vertical="center" shrinkToFit="1"/>
    </xf>
    <xf numFmtId="0" fontId="3" fillId="0" borderId="0" xfId="3" applyFont="1" applyFill="1" applyBorder="1" applyAlignment="1" applyProtection="1">
      <alignment vertical="center" shrinkToFit="1"/>
    </xf>
    <xf numFmtId="0" fontId="3" fillId="0" borderId="0" xfId="3" applyFont="1" applyFill="1" applyAlignment="1">
      <alignment horizontal="center" vertical="center" shrinkToFit="1"/>
    </xf>
    <xf numFmtId="0" fontId="13" fillId="0" borderId="0" xfId="3" applyFont="1" applyFill="1" applyBorder="1" applyAlignment="1" applyProtection="1">
      <alignment horizontal="center" vertical="center" shrinkToFit="1"/>
    </xf>
    <xf numFmtId="0" fontId="13" fillId="0" borderId="2" xfId="3" applyFont="1" applyFill="1" applyBorder="1" applyAlignment="1" applyProtection="1">
      <alignment vertical="center" shrinkToFit="1"/>
    </xf>
    <xf numFmtId="0" fontId="3" fillId="0" borderId="0" xfId="3" applyFont="1" applyFill="1" applyBorder="1" applyAlignment="1" applyProtection="1">
      <alignment horizontal="center" vertical="center" shrinkToFit="1"/>
    </xf>
    <xf numFmtId="0" fontId="3" fillId="0" borderId="3" xfId="3" applyFont="1" applyFill="1" applyBorder="1" applyAlignment="1" applyProtection="1">
      <alignment vertical="center" shrinkToFit="1"/>
    </xf>
    <xf numFmtId="176" fontId="3" fillId="0" borderId="5" xfId="3" applyNumberFormat="1" applyFont="1" applyBorder="1" applyAlignment="1">
      <alignment vertical="center" shrinkToFit="1"/>
    </xf>
    <xf numFmtId="0" fontId="13" fillId="0" borderId="8" xfId="3" applyFont="1" applyFill="1" applyBorder="1" applyAlignment="1" applyProtection="1">
      <alignment horizontal="center" vertical="center" shrinkToFit="1"/>
    </xf>
    <xf numFmtId="0" fontId="13" fillId="0" borderId="10" xfId="3" applyFont="1" applyFill="1" applyBorder="1" applyAlignment="1" applyProtection="1">
      <alignment vertical="center" shrinkToFit="1"/>
    </xf>
    <xf numFmtId="0" fontId="3" fillId="0" borderId="9" xfId="3" applyFont="1" applyFill="1" applyBorder="1" applyAlignment="1" applyProtection="1">
      <alignment vertical="center" shrinkToFit="1"/>
    </xf>
    <xf numFmtId="0" fontId="13" fillId="0" borderId="11" xfId="3" applyFont="1" applyFill="1" applyBorder="1" applyAlignment="1" applyProtection="1">
      <alignment vertical="center" shrinkToFit="1"/>
    </xf>
    <xf numFmtId="0" fontId="3" fillId="0" borderId="8" xfId="3" applyFont="1" applyFill="1" applyBorder="1" applyAlignment="1" applyProtection="1">
      <alignment vertical="center" shrinkToFit="1"/>
    </xf>
    <xf numFmtId="0" fontId="13" fillId="0" borderId="12" xfId="3" applyFont="1" applyFill="1" applyBorder="1" applyAlignment="1" applyProtection="1">
      <alignment vertical="center" shrinkToFit="1"/>
    </xf>
    <xf numFmtId="0" fontId="3" fillId="0" borderId="12" xfId="3" applyFont="1" applyFill="1" applyBorder="1" applyAlignment="1" applyProtection="1">
      <alignment vertical="center" shrinkToFit="1"/>
    </xf>
    <xf numFmtId="0" fontId="3" fillId="0" borderId="0" xfId="3" applyFont="1" applyFill="1" applyAlignment="1" applyProtection="1">
      <alignment horizontal="center" vertical="center" shrinkToFit="1"/>
    </xf>
    <xf numFmtId="0" fontId="3" fillId="0" borderId="13" xfId="3" applyFont="1" applyFill="1" applyBorder="1" applyAlignment="1" applyProtection="1">
      <alignment vertical="center" shrinkToFit="1"/>
    </xf>
    <xf numFmtId="0" fontId="3" fillId="0" borderId="15" xfId="3" applyFont="1" applyFill="1" applyBorder="1" applyAlignment="1" applyProtection="1">
      <alignment vertical="center" shrinkToFit="1"/>
    </xf>
    <xf numFmtId="49" fontId="3" fillId="0" borderId="0" xfId="3" applyNumberFormat="1" applyFont="1" applyAlignment="1" applyProtection="1">
      <alignment vertical="center" shrinkToFit="1"/>
      <protection locked="0"/>
    </xf>
    <xf numFmtId="0" fontId="3" fillId="0" borderId="0" xfId="3" applyFont="1">
      <alignment vertical="center"/>
    </xf>
    <xf numFmtId="0" fontId="3" fillId="0" borderId="0" xfId="3" applyFont="1" applyAlignment="1" applyProtection="1">
      <alignment vertical="center" shrinkToFit="1"/>
      <protection locked="0"/>
    </xf>
    <xf numFmtId="0" fontId="3" fillId="0" borderId="0" xfId="3" applyFont="1" applyFill="1" applyAlignment="1" applyProtection="1">
      <alignment vertical="center" shrinkToFit="1"/>
      <protection locked="0"/>
    </xf>
    <xf numFmtId="0" fontId="3" fillId="0" borderId="0" xfId="3" applyFont="1" applyFill="1" applyBorder="1" applyAlignment="1" applyProtection="1">
      <alignment vertical="center" shrinkToFit="1"/>
      <protection locked="0"/>
    </xf>
    <xf numFmtId="0" fontId="13" fillId="0" borderId="0" xfId="3" applyFont="1" applyAlignment="1" applyProtection="1">
      <alignment vertical="center" shrinkToFit="1"/>
      <protection locked="0"/>
    </xf>
    <xf numFmtId="0" fontId="13" fillId="0" borderId="0" xfId="3" applyFont="1" applyBorder="1" applyAlignment="1" applyProtection="1">
      <alignment vertical="center" shrinkToFit="1"/>
      <protection locked="0"/>
    </xf>
    <xf numFmtId="0" fontId="13" fillId="0" borderId="0" xfId="3" applyFont="1" applyAlignment="1">
      <alignment vertical="center" shrinkToFit="1"/>
    </xf>
    <xf numFmtId="0" fontId="25" fillId="0" borderId="12" xfId="3" applyBorder="1" applyAlignment="1">
      <alignment vertical="center"/>
    </xf>
    <xf numFmtId="0" fontId="25" fillId="0" borderId="18" xfId="3" applyBorder="1" applyAlignment="1">
      <alignment vertical="center"/>
    </xf>
    <xf numFmtId="0" fontId="3" fillId="0" borderId="18" xfId="3" applyFont="1" applyBorder="1" applyAlignment="1">
      <alignment horizontal="center" vertical="center" shrinkToFit="1"/>
    </xf>
    <xf numFmtId="0" fontId="8" fillId="0" borderId="19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3" fillId="0" borderId="20" xfId="3" applyFont="1" applyBorder="1" applyAlignment="1">
      <alignment vertical="center" shrinkToFit="1"/>
    </xf>
    <xf numFmtId="0" fontId="3" fillId="0" borderId="8" xfId="3" applyFont="1" applyBorder="1" applyAlignment="1">
      <alignment vertical="center" shrinkToFit="1"/>
    </xf>
    <xf numFmtId="0" fontId="25" fillId="0" borderId="0" xfId="3" applyBorder="1" applyAlignment="1">
      <alignment vertical="center"/>
    </xf>
    <xf numFmtId="0" fontId="3" fillId="0" borderId="12" xfId="3" applyFont="1" applyBorder="1" applyAlignment="1">
      <alignment horizontal="center" vertical="center" shrinkToFit="1"/>
    </xf>
    <xf numFmtId="0" fontId="3" fillId="0" borderId="0" xfId="3" applyFont="1" applyBorder="1" applyAlignment="1">
      <alignment horizontal="center" vertical="center" shrinkToFit="1"/>
    </xf>
    <xf numFmtId="0" fontId="3" fillId="0" borderId="21" xfId="3" applyFont="1" applyBorder="1" applyAlignment="1">
      <alignment vertical="center" shrinkToFit="1"/>
    </xf>
    <xf numFmtId="0" fontId="13" fillId="0" borderId="22" xfId="3" applyFont="1" applyFill="1" applyBorder="1" applyAlignment="1" applyProtection="1">
      <alignment vertical="center" shrinkToFit="1"/>
    </xf>
    <xf numFmtId="0" fontId="3" fillId="0" borderId="2" xfId="3" applyFont="1" applyFill="1" applyBorder="1" applyAlignment="1" applyProtection="1">
      <alignment vertical="center" shrinkToFit="1"/>
    </xf>
    <xf numFmtId="0" fontId="3" fillId="0" borderId="22" xfId="3" applyFont="1" applyFill="1" applyBorder="1" applyAlignment="1" applyProtection="1">
      <alignment vertical="center" shrinkToFit="1"/>
    </xf>
    <xf numFmtId="0" fontId="3" fillId="0" borderId="24" xfId="3" applyFont="1" applyFill="1" applyBorder="1" applyAlignment="1" applyProtection="1">
      <alignment vertical="center" shrinkToFit="1"/>
    </xf>
    <xf numFmtId="0" fontId="3" fillId="0" borderId="23" xfId="3" applyFont="1" applyFill="1" applyBorder="1" applyAlignment="1" applyProtection="1">
      <alignment vertical="center" shrinkToFit="1"/>
    </xf>
    <xf numFmtId="0" fontId="10" fillId="0" borderId="0" xfId="11" applyFont="1">
      <alignment vertical="center"/>
    </xf>
    <xf numFmtId="0" fontId="10" fillId="0" borderId="0" xfId="13" applyFont="1"/>
    <xf numFmtId="0" fontId="3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2" fillId="0" borderId="0" xfId="3" applyFont="1" applyAlignment="1">
      <alignment vertical="center" shrinkToFit="1"/>
    </xf>
    <xf numFmtId="0" fontId="17" fillId="0" borderId="0" xfId="15">
      <alignment vertical="center"/>
    </xf>
    <xf numFmtId="0" fontId="3" fillId="0" borderId="36" xfId="15" applyFont="1" applyBorder="1">
      <alignment vertical="center"/>
    </xf>
    <xf numFmtId="0" fontId="3" fillId="0" borderId="16" xfId="15" applyFont="1" applyBorder="1">
      <alignment vertical="center"/>
    </xf>
    <xf numFmtId="0" fontId="17" fillId="0" borderId="17" xfId="15" applyBorder="1">
      <alignment vertical="center"/>
    </xf>
    <xf numFmtId="0" fontId="10" fillId="0" borderId="0" xfId="12" applyFont="1">
      <alignment vertical="center"/>
    </xf>
    <xf numFmtId="0" fontId="3" fillId="0" borderId="0" xfId="0" applyFont="1" applyAlignment="1"/>
    <xf numFmtId="179" fontId="10" fillId="0" borderId="0" xfId="12" applyNumberFormat="1" applyFont="1">
      <alignment vertical="center"/>
    </xf>
    <xf numFmtId="0" fontId="3" fillId="0" borderId="0" xfId="12" applyFont="1">
      <alignment vertical="center"/>
    </xf>
    <xf numFmtId="0" fontId="3" fillId="0" borderId="0" xfId="12" applyFont="1" applyAlignment="1">
      <alignment horizontal="center" vertical="center"/>
    </xf>
    <xf numFmtId="0" fontId="10" fillId="0" borderId="0" xfId="12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12" applyFont="1" applyAlignment="1">
      <alignment horizontal="left" vertical="center"/>
    </xf>
    <xf numFmtId="0" fontId="3" fillId="0" borderId="0" xfId="12" applyFont="1" applyAlignment="1">
      <alignment horizontal="right" vertical="center"/>
    </xf>
    <xf numFmtId="0" fontId="7" fillId="0" borderId="0" xfId="12" applyFont="1">
      <alignment vertical="center"/>
    </xf>
    <xf numFmtId="0" fontId="7" fillId="0" borderId="0" xfId="12" applyFont="1" applyAlignment="1">
      <alignment horizontal="left" vertical="center"/>
    </xf>
    <xf numFmtId="0" fontId="27" fillId="0" borderId="0" xfId="12" applyFont="1">
      <alignment vertical="center"/>
    </xf>
    <xf numFmtId="0" fontId="28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18" applyFont="1">
      <alignment vertical="center"/>
    </xf>
    <xf numFmtId="0" fontId="26" fillId="0" borderId="0" xfId="18" applyFont="1">
      <alignment vertical="center"/>
    </xf>
    <xf numFmtId="0" fontId="3" fillId="0" borderId="0" xfId="18" applyFont="1" applyAlignment="1">
      <alignment horizontal="right"/>
    </xf>
    <xf numFmtId="0" fontId="7" fillId="0" borderId="0" xfId="19" applyFont="1">
      <alignment vertical="center"/>
    </xf>
    <xf numFmtId="0" fontId="10" fillId="0" borderId="0" xfId="0" applyFont="1">
      <alignment vertical="center"/>
    </xf>
    <xf numFmtId="0" fontId="7" fillId="0" borderId="0" xfId="18" applyFont="1">
      <alignment vertical="center"/>
    </xf>
    <xf numFmtId="0" fontId="7" fillId="0" borderId="0" xfId="20" applyFont="1">
      <alignment vertical="center"/>
    </xf>
    <xf numFmtId="0" fontId="7" fillId="0" borderId="0" xfId="0" applyFont="1">
      <alignment vertical="center"/>
    </xf>
    <xf numFmtId="0" fontId="3" fillId="0" borderId="0" xfId="20" applyFont="1">
      <alignment vertical="center"/>
    </xf>
    <xf numFmtId="0" fontId="3" fillId="0" borderId="0" xfId="3" applyFont="1" applyAlignment="1"/>
    <xf numFmtId="0" fontId="17" fillId="0" borderId="0" xfId="3" applyFont="1">
      <alignment vertical="center"/>
    </xf>
    <xf numFmtId="0" fontId="25" fillId="0" borderId="0" xfId="3">
      <alignment vertical="center"/>
    </xf>
    <xf numFmtId="0" fontId="3" fillId="0" borderId="0" xfId="3" applyFont="1" applyAlignment="1">
      <alignment horizontal="right"/>
    </xf>
    <xf numFmtId="0" fontId="3" fillId="0" borderId="0" xfId="12" applyFont="1" applyAlignment="1">
      <alignment horizontal="left" vertical="center" shrinkToFit="1"/>
    </xf>
    <xf numFmtId="0" fontId="3" fillId="0" borderId="0" xfId="21" applyFont="1" applyAlignment="1"/>
    <xf numFmtId="0" fontId="0" fillId="0" borderId="0" xfId="21" applyFont="1" applyAlignment="1"/>
    <xf numFmtId="0" fontId="7" fillId="0" borderId="0" xfId="21" applyFont="1" applyAlignment="1"/>
    <xf numFmtId="0" fontId="10" fillId="0" borderId="0" xfId="21" applyFont="1" applyAlignment="1"/>
    <xf numFmtId="0" fontId="1" fillId="0" borderId="0" xfId="21" applyAlignment="1"/>
    <xf numFmtId="0" fontId="10" fillId="0" borderId="0" xfId="12" applyFont="1" applyAlignment="1">
      <alignment horizontal="left" vertical="center"/>
    </xf>
    <xf numFmtId="0" fontId="1" fillId="0" borderId="0" xfId="3" applyFont="1">
      <alignment vertical="center"/>
    </xf>
    <xf numFmtId="0" fontId="27" fillId="0" borderId="0" xfId="12" applyFont="1" applyAlignment="1">
      <alignment horizontal="left" vertical="center" shrinkToFit="1"/>
    </xf>
    <xf numFmtId="0" fontId="27" fillId="0" borderId="0" xfId="12" applyFont="1" applyAlignment="1">
      <alignment horizontal="left" vertical="center"/>
    </xf>
    <xf numFmtId="0" fontId="7" fillId="0" borderId="0" xfId="12" applyFont="1" applyAlignment="1">
      <alignment horizontal="left" vertical="center" shrinkToFit="1"/>
    </xf>
    <xf numFmtId="0" fontId="27" fillId="0" borderId="0" xfId="21" applyFont="1">
      <alignment vertical="center"/>
    </xf>
    <xf numFmtId="0" fontId="3" fillId="0" borderId="0" xfId="21" applyFont="1">
      <alignment vertical="center"/>
    </xf>
    <xf numFmtId="0" fontId="10" fillId="0" borderId="103" xfId="12" applyFont="1" applyBorder="1">
      <alignment vertical="center"/>
    </xf>
    <xf numFmtId="0" fontId="3" fillId="0" borderId="104" xfId="12" applyFont="1" applyBorder="1" applyAlignment="1">
      <alignment horizontal="right" vertical="center"/>
    </xf>
    <xf numFmtId="0" fontId="26" fillId="0" borderId="0" xfId="21" applyFont="1" applyAlignment="1"/>
    <xf numFmtId="0" fontId="26" fillId="0" borderId="0" xfId="3" applyFont="1">
      <alignment vertical="center"/>
    </xf>
    <xf numFmtId="0" fontId="7" fillId="0" borderId="105" xfId="21" applyFont="1" applyBorder="1" applyAlignment="1"/>
    <xf numFmtId="0" fontId="3" fillId="0" borderId="106" xfId="12" applyFont="1" applyBorder="1" applyAlignment="1">
      <alignment horizontal="right" vertical="center"/>
    </xf>
    <xf numFmtId="0" fontId="10" fillId="0" borderId="105" xfId="21" applyFont="1" applyBorder="1" applyAlignment="1"/>
    <xf numFmtId="0" fontId="15" fillId="0" borderId="0" xfId="12" applyFont="1" applyAlignment="1">
      <alignment horizontal="left" vertical="center"/>
    </xf>
    <xf numFmtId="10" fontId="10" fillId="0" borderId="0" xfId="12" applyNumberFormat="1" applyFont="1">
      <alignment vertical="center"/>
    </xf>
    <xf numFmtId="10" fontId="10" fillId="0" borderId="0" xfId="12" applyNumberFormat="1" applyFont="1" applyAlignment="1">
      <alignment horizontal="center" vertical="center"/>
    </xf>
    <xf numFmtId="0" fontId="10" fillId="0" borderId="0" xfId="16" applyFont="1">
      <alignment vertical="center"/>
    </xf>
    <xf numFmtId="0" fontId="10" fillId="0" borderId="0" xfId="21" applyFont="1">
      <alignment vertical="center"/>
    </xf>
    <xf numFmtId="0" fontId="7" fillId="0" borderId="0" xfId="21" applyFont="1">
      <alignment vertical="center"/>
    </xf>
    <xf numFmtId="0" fontId="10" fillId="0" borderId="0" xfId="0" applyFont="1" applyAlignment="1"/>
    <xf numFmtId="0" fontId="27" fillId="0" borderId="0" xfId="16" applyFont="1">
      <alignment vertical="center"/>
    </xf>
    <xf numFmtId="0" fontId="27" fillId="0" borderId="0" xfId="11" applyFont="1">
      <alignment vertical="center"/>
    </xf>
    <xf numFmtId="0" fontId="27" fillId="0" borderId="0" xfId="12" applyFont="1" applyAlignment="1">
      <alignment horizontal="right" vertical="center"/>
    </xf>
    <xf numFmtId="0" fontId="27" fillId="0" borderId="0" xfId="0" applyFont="1" applyAlignment="1"/>
    <xf numFmtId="0" fontId="26" fillId="0" borderId="0" xfId="22" applyFont="1">
      <alignment vertical="center"/>
    </xf>
    <xf numFmtId="0" fontId="26" fillId="0" borderId="0" xfId="12" applyFont="1">
      <alignment vertical="center"/>
    </xf>
    <xf numFmtId="0" fontId="10" fillId="0" borderId="0" xfId="22" applyFont="1">
      <alignment vertical="center"/>
    </xf>
    <xf numFmtId="0" fontId="3" fillId="0" borderId="107" xfId="12" applyFont="1" applyBorder="1">
      <alignment vertical="center"/>
    </xf>
    <xf numFmtId="0" fontId="26" fillId="0" borderId="0" xfId="12" applyFont="1" applyAlignment="1">
      <alignment horizontal="left" vertical="center"/>
    </xf>
    <xf numFmtId="0" fontId="27" fillId="0" borderId="0" xfId="0" applyFont="1">
      <alignment vertical="center"/>
    </xf>
    <xf numFmtId="56" fontId="10" fillId="0" borderId="0" xfId="12" applyNumberFormat="1" applyFont="1">
      <alignment vertical="center"/>
    </xf>
    <xf numFmtId="0" fontId="8" fillId="0" borderId="0" xfId="12" applyFont="1">
      <alignment vertical="center"/>
    </xf>
    <xf numFmtId="0" fontId="15" fillId="0" borderId="0" xfId="12" applyFont="1">
      <alignment vertical="center"/>
    </xf>
    <xf numFmtId="0" fontId="29" fillId="0" borderId="0" xfId="12" applyFont="1">
      <alignment vertical="center"/>
    </xf>
    <xf numFmtId="0" fontId="3" fillId="0" borderId="0" xfId="0" applyFont="1">
      <alignment vertical="center"/>
    </xf>
    <xf numFmtId="0" fontId="26" fillId="0" borderId="0" xfId="21" applyFont="1">
      <alignment vertical="center"/>
    </xf>
    <xf numFmtId="0" fontId="26" fillId="0" borderId="0" xfId="12" applyFont="1" applyAlignment="1">
      <alignment horizontal="right" vertical="center"/>
    </xf>
    <xf numFmtId="0" fontId="7" fillId="0" borderId="0" xfId="22" applyFont="1">
      <alignment vertical="center"/>
    </xf>
    <xf numFmtId="0" fontId="27" fillId="0" borderId="0" xfId="23" applyFont="1">
      <alignment vertical="center"/>
    </xf>
    <xf numFmtId="0" fontId="7" fillId="0" borderId="0" xfId="23" applyFont="1">
      <alignment vertical="center"/>
    </xf>
    <xf numFmtId="0" fontId="3" fillId="0" borderId="0" xfId="22" applyFont="1">
      <alignment vertical="center"/>
    </xf>
    <xf numFmtId="0" fontId="3" fillId="0" borderId="0" xfId="24" applyFont="1"/>
    <xf numFmtId="0" fontId="30" fillId="0" borderId="0" xfId="12" applyFont="1">
      <alignment vertical="center"/>
    </xf>
    <xf numFmtId="0" fontId="26" fillId="0" borderId="0" xfId="0" applyFont="1">
      <alignment vertical="center"/>
    </xf>
    <xf numFmtId="0" fontId="31" fillId="0" borderId="0" xfId="12" applyFont="1">
      <alignment vertical="center"/>
    </xf>
    <xf numFmtId="0" fontId="32" fillId="0" borderId="0" xfId="12" applyFont="1">
      <alignment vertical="center"/>
    </xf>
    <xf numFmtId="0" fontId="10" fillId="0" borderId="0" xfId="25" applyFont="1">
      <alignment vertical="center"/>
    </xf>
    <xf numFmtId="0" fontId="7" fillId="0" borderId="0" xfId="11" applyFont="1">
      <alignment vertical="center"/>
    </xf>
    <xf numFmtId="0" fontId="3" fillId="0" borderId="0" xfId="11" applyFont="1">
      <alignment vertical="center"/>
    </xf>
    <xf numFmtId="0" fontId="20" fillId="0" borderId="0" xfId="13" applyFont="1"/>
    <xf numFmtId="0" fontId="7" fillId="0" borderId="0" xfId="25" applyFont="1">
      <alignment vertical="center"/>
    </xf>
    <xf numFmtId="0" fontId="3" fillId="0" borderId="0" xfId="25" applyFont="1">
      <alignment vertical="center"/>
    </xf>
    <xf numFmtId="0" fontId="10" fillId="0" borderId="0" xfId="14" applyFont="1"/>
    <xf numFmtId="0" fontId="3" fillId="0" borderId="0" xfId="21" applyFont="1" applyAlignment="1">
      <alignment horizontal="right" vertical="center"/>
    </xf>
    <xf numFmtId="0" fontId="7" fillId="0" borderId="0" xfId="14" applyFont="1"/>
    <xf numFmtId="0" fontId="1" fillId="0" borderId="0" xfId="0" applyFont="1">
      <alignment vertical="center"/>
    </xf>
    <xf numFmtId="0" fontId="23" fillId="0" borderId="0" xfId="0" applyFont="1">
      <alignment vertical="center"/>
    </xf>
    <xf numFmtId="0" fontId="27" fillId="0" borderId="0" xfId="14" applyFont="1"/>
    <xf numFmtId="0" fontId="10" fillId="0" borderId="0" xfId="21" applyFont="1" applyAlignment="1">
      <alignment horizontal="right" vertical="center"/>
    </xf>
    <xf numFmtId="180" fontId="3" fillId="0" borderId="0" xfId="12" applyNumberFormat="1" applyFont="1" applyAlignment="1">
      <alignment horizontal="right" vertical="center"/>
    </xf>
    <xf numFmtId="180" fontId="10" fillId="2" borderId="0" xfId="12" applyNumberFormat="1" applyFont="1" applyFill="1" applyAlignment="1">
      <alignment horizontal="right" vertical="center"/>
    </xf>
    <xf numFmtId="0" fontId="10" fillId="2" borderId="0" xfId="12" applyFont="1" applyFill="1">
      <alignment vertical="center"/>
    </xf>
    <xf numFmtId="0" fontId="10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0" fillId="2" borderId="0" xfId="0" applyFill="1">
      <alignment vertical="center"/>
    </xf>
    <xf numFmtId="0" fontId="27" fillId="2" borderId="0" xfId="12" applyFont="1" applyFill="1">
      <alignment vertical="center"/>
    </xf>
    <xf numFmtId="0" fontId="27" fillId="2" borderId="0" xfId="12" applyFont="1" applyFill="1" applyAlignment="1">
      <alignment horizontal="left" vertical="center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horizontal="right" vertical="center"/>
    </xf>
    <xf numFmtId="0" fontId="33" fillId="0" borderId="0" xfId="0" applyFont="1">
      <alignment vertical="center"/>
    </xf>
    <xf numFmtId="0" fontId="26" fillId="0" borderId="8" xfId="12" applyFont="1" applyBorder="1">
      <alignment vertical="center"/>
    </xf>
    <xf numFmtId="0" fontId="10" fillId="0" borderId="12" xfId="12" applyFont="1" applyBorder="1">
      <alignment vertical="center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>
      <alignment vertical="center"/>
    </xf>
    <xf numFmtId="0" fontId="3" fillId="0" borderId="0" xfId="26" applyFont="1" applyAlignment="1">
      <alignment horizontal="right"/>
    </xf>
    <xf numFmtId="0" fontId="34" fillId="0" borderId="0" xfId="0" applyFont="1">
      <alignment vertical="center"/>
    </xf>
    <xf numFmtId="0" fontId="36" fillId="0" borderId="0" xfId="0" applyFont="1" applyAlignment="1"/>
    <xf numFmtId="179" fontId="34" fillId="0" borderId="0" xfId="0" applyNumberFormat="1" applyFont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8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3" fillId="0" borderId="0" xfId="27" applyFont="1" applyAlignment="1"/>
    <xf numFmtId="0" fontId="3" fillId="0" borderId="0" xfId="27" applyFont="1">
      <alignment vertical="center"/>
    </xf>
    <xf numFmtId="0" fontId="3" fillId="0" borderId="0" xfId="21" applyFont="1" applyAlignment="1">
      <alignment horizontal="center" vertical="center"/>
    </xf>
    <xf numFmtId="10" fontId="3" fillId="0" borderId="0" xfId="27" applyNumberFormat="1" applyFont="1">
      <alignment vertical="center"/>
    </xf>
    <xf numFmtId="0" fontId="10" fillId="0" borderId="0" xfId="20" applyFont="1" applyAlignment="1">
      <alignment horizontal="center" vertical="center"/>
    </xf>
    <xf numFmtId="0" fontId="10" fillId="0" borderId="0" xfId="26" applyFont="1" applyAlignment="1">
      <alignment horizontal="left"/>
    </xf>
    <xf numFmtId="0" fontId="3" fillId="0" borderId="0" xfId="20" applyFont="1" applyAlignment="1">
      <alignment horizontal="left" vertical="center"/>
    </xf>
    <xf numFmtId="0" fontId="5" fillId="0" borderId="0" xfId="26" applyFont="1" applyAlignment="1">
      <alignment horizontal="center" vertical="center"/>
    </xf>
    <xf numFmtId="0" fontId="3" fillId="0" borderId="0" xfId="26" applyFont="1" applyAlignment="1">
      <alignment horizontal="left"/>
    </xf>
    <xf numFmtId="0" fontId="40" fillId="0" borderId="0" xfId="0" applyFont="1">
      <alignment vertical="center"/>
    </xf>
    <xf numFmtId="0" fontId="10" fillId="0" borderId="0" xfId="20" applyFont="1" applyAlignment="1">
      <alignment horizontal="left" vertical="center"/>
    </xf>
    <xf numFmtId="0" fontId="3" fillId="0" borderId="0" xfId="26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0" fillId="0" borderId="0" xfId="12" applyFont="1" applyAlignment="1">
      <alignment horizontal="center" vertical="center"/>
    </xf>
    <xf numFmtId="0" fontId="3" fillId="0" borderId="0" xfId="28" applyFont="1" applyAlignment="1">
      <alignment horizontal="left"/>
    </xf>
    <xf numFmtId="0" fontId="3" fillId="0" borderId="0" xfId="27" applyFont="1" applyAlignment="1">
      <alignment horizontal="center" vertical="center"/>
    </xf>
    <xf numFmtId="0" fontId="3" fillId="0" borderId="0" xfId="29" applyFont="1">
      <alignment vertical="center"/>
    </xf>
    <xf numFmtId="0" fontId="5" fillId="0" borderId="0" xfId="12" applyFont="1" applyAlignment="1">
      <alignment horizontal="center" vertical="center"/>
    </xf>
    <xf numFmtId="0" fontId="27" fillId="0" borderId="0" xfId="26" applyFont="1" applyAlignment="1">
      <alignment horizontal="left"/>
    </xf>
    <xf numFmtId="0" fontId="41" fillId="0" borderId="0" xfId="0" applyFont="1">
      <alignment vertical="center"/>
    </xf>
    <xf numFmtId="0" fontId="7" fillId="0" borderId="0" xfId="27" applyFont="1">
      <alignment vertical="center"/>
    </xf>
    <xf numFmtId="0" fontId="7" fillId="0" borderId="0" xfId="26" applyFont="1" applyAlignment="1">
      <alignment horizontal="left"/>
    </xf>
    <xf numFmtId="0" fontId="19" fillId="0" borderId="0" xfId="28" applyFont="1" applyAlignment="1">
      <alignment horizontal="left"/>
    </xf>
    <xf numFmtId="0" fontId="7" fillId="0" borderId="0" xfId="28" applyFont="1" applyAlignment="1">
      <alignment horizontal="left"/>
    </xf>
    <xf numFmtId="0" fontId="3" fillId="0" borderId="0" xfId="28" applyFont="1">
      <alignment vertical="center"/>
    </xf>
    <xf numFmtId="0" fontId="3" fillId="0" borderId="0" xfId="28" applyFont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27" fillId="0" borderId="0" xfId="2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56" fontId="10" fillId="0" borderId="0" xfId="20" applyNumberFormat="1" applyFont="1" applyAlignment="1">
      <alignment horizontal="center" vertical="center"/>
    </xf>
    <xf numFmtId="179" fontId="10" fillId="0" borderId="0" xfId="12" applyNumberFormat="1" applyFont="1" applyAlignment="1">
      <alignment horizontal="center" vertical="center"/>
    </xf>
    <xf numFmtId="0" fontId="42" fillId="0" borderId="0" xfId="12" applyFont="1">
      <alignment vertical="center"/>
    </xf>
    <xf numFmtId="0" fontId="3" fillId="0" borderId="108" xfId="12" applyFont="1" applyBorder="1">
      <alignment vertical="center"/>
    </xf>
    <xf numFmtId="0" fontId="26" fillId="0" borderId="0" xfId="0" applyFont="1" applyAlignment="1">
      <alignment horizontal="right"/>
    </xf>
    <xf numFmtId="49" fontId="10" fillId="0" borderId="0" xfId="12" applyNumberFormat="1" applyFont="1">
      <alignment vertical="center"/>
    </xf>
    <xf numFmtId="0" fontId="10" fillId="0" borderId="1" xfId="15" applyFont="1" applyBorder="1">
      <alignment vertical="center"/>
    </xf>
    <xf numFmtId="0" fontId="10" fillId="0" borderId="5" xfId="15" applyFont="1" applyBorder="1">
      <alignment vertical="center"/>
    </xf>
    <xf numFmtId="0" fontId="10" fillId="0" borderId="16" xfId="15" applyFont="1" applyBorder="1">
      <alignment vertical="center"/>
    </xf>
    <xf numFmtId="0" fontId="10" fillId="0" borderId="17" xfId="15" applyFont="1" applyBorder="1">
      <alignment vertical="center"/>
    </xf>
    <xf numFmtId="0" fontId="3" fillId="0" borderId="1" xfId="15" applyFont="1" applyBorder="1">
      <alignment vertical="center"/>
    </xf>
    <xf numFmtId="0" fontId="3" fillId="0" borderId="5" xfId="15" applyFont="1" applyBorder="1">
      <alignment vertical="center"/>
    </xf>
    <xf numFmtId="0" fontId="3" fillId="0" borderId="17" xfId="15" applyFont="1" applyBorder="1">
      <alignment vertical="center"/>
    </xf>
    <xf numFmtId="0" fontId="26" fillId="0" borderId="1" xfId="15" applyFont="1" applyBorder="1">
      <alignment vertical="center"/>
    </xf>
    <xf numFmtId="0" fontId="26" fillId="0" borderId="5" xfId="15" applyFont="1" applyBorder="1">
      <alignment vertical="center"/>
    </xf>
    <xf numFmtId="0" fontId="26" fillId="0" borderId="17" xfId="15" applyFont="1" applyBorder="1">
      <alignment vertical="center"/>
    </xf>
    <xf numFmtId="0" fontId="33" fillId="0" borderId="0" xfId="15" applyFont="1">
      <alignment vertical="center"/>
    </xf>
    <xf numFmtId="0" fontId="26" fillId="0" borderId="16" xfId="15" applyFont="1" applyBorder="1">
      <alignment vertical="center"/>
    </xf>
    <xf numFmtId="0" fontId="33" fillId="0" borderId="109" xfId="15" applyFont="1" applyBorder="1">
      <alignment vertical="center"/>
    </xf>
    <xf numFmtId="0" fontId="27" fillId="0" borderId="1" xfId="15" applyFont="1" applyBorder="1">
      <alignment vertical="center"/>
    </xf>
    <xf numFmtId="0" fontId="27" fillId="0" borderId="5" xfId="15" applyFont="1" applyBorder="1">
      <alignment vertical="center"/>
    </xf>
    <xf numFmtId="0" fontId="27" fillId="0" borderId="16" xfId="15" applyFont="1" applyBorder="1">
      <alignment vertical="center"/>
    </xf>
    <xf numFmtId="0" fontId="27" fillId="0" borderId="17" xfId="15" applyFont="1" applyBorder="1">
      <alignment vertical="center"/>
    </xf>
    <xf numFmtId="0" fontId="33" fillId="0" borderId="17" xfId="15" applyFont="1" applyBorder="1">
      <alignment vertical="center"/>
    </xf>
    <xf numFmtId="0" fontId="33" fillId="0" borderId="0" xfId="30">
      <alignment vertical="center"/>
    </xf>
    <xf numFmtId="0" fontId="13" fillId="0" borderId="106" xfId="3" applyFont="1" applyFill="1" applyBorder="1" applyAlignment="1" applyProtection="1">
      <alignment vertical="center" shrinkToFit="1"/>
    </xf>
    <xf numFmtId="0" fontId="3" fillId="0" borderId="103" xfId="3" applyFont="1" applyFill="1" applyBorder="1" applyAlignment="1" applyProtection="1">
      <alignment vertical="center" shrinkToFit="1"/>
    </xf>
    <xf numFmtId="0" fontId="3" fillId="0" borderId="106" xfId="3" applyFont="1" applyFill="1" applyBorder="1" applyAlignment="1" applyProtection="1">
      <alignment vertical="center" shrinkToFit="1"/>
    </xf>
    <xf numFmtId="0" fontId="13" fillId="0" borderId="103" xfId="3" applyFont="1" applyFill="1" applyBorder="1" applyAlignment="1" applyProtection="1">
      <alignment vertical="center" shrinkToFit="1"/>
    </xf>
    <xf numFmtId="0" fontId="13" fillId="0" borderId="111" xfId="3" applyFont="1" applyFill="1" applyBorder="1" applyAlignment="1" applyProtection="1">
      <alignment vertical="center" shrinkToFit="1"/>
    </xf>
    <xf numFmtId="0" fontId="13" fillId="0" borderId="113" xfId="3" applyFont="1" applyFill="1" applyBorder="1" applyAlignment="1" applyProtection="1">
      <alignment vertical="center" shrinkToFit="1"/>
    </xf>
    <xf numFmtId="0" fontId="13" fillId="0" borderId="105" xfId="3" applyFont="1" applyFill="1" applyBorder="1" applyAlignment="1" applyProtection="1">
      <alignment vertical="center" shrinkToFit="1"/>
    </xf>
    <xf numFmtId="0" fontId="13" fillId="0" borderId="114" xfId="3" applyFont="1" applyFill="1" applyBorder="1" applyAlignment="1" applyProtection="1">
      <alignment vertical="center" shrinkToFit="1"/>
    </xf>
    <xf numFmtId="0" fontId="26" fillId="0" borderId="3" xfId="3" applyFont="1" applyFill="1" applyBorder="1" applyAlignment="1" applyProtection="1">
      <alignment vertical="center" shrinkToFit="1"/>
    </xf>
    <xf numFmtId="0" fontId="3" fillId="0" borderId="105" xfId="3" applyFont="1" applyFill="1" applyBorder="1" applyAlignment="1" applyProtection="1">
      <alignment vertical="center" shrinkToFit="1"/>
    </xf>
    <xf numFmtId="0" fontId="13" fillId="0" borderId="26" xfId="3" applyFont="1" applyFill="1" applyBorder="1" applyAlignment="1" applyProtection="1">
      <alignment vertical="center" shrinkToFit="1"/>
    </xf>
    <xf numFmtId="0" fontId="3" fillId="0" borderId="114" xfId="3" applyFont="1" applyFill="1" applyBorder="1" applyAlignment="1" applyProtection="1">
      <alignment vertical="center" shrinkToFit="1"/>
    </xf>
    <xf numFmtId="0" fontId="3" fillId="0" borderId="111" xfId="3" applyFont="1" applyFill="1" applyBorder="1" applyAlignment="1" applyProtection="1">
      <alignment vertical="center" shrinkToFit="1"/>
    </xf>
    <xf numFmtId="0" fontId="3" fillId="0" borderId="115" xfId="3" applyFont="1" applyFill="1" applyBorder="1" applyAlignment="1" applyProtection="1">
      <alignment vertical="center" shrinkToFit="1"/>
    </xf>
    <xf numFmtId="0" fontId="3" fillId="0" borderId="116" xfId="3" applyFont="1" applyFill="1" applyBorder="1" applyAlignment="1" applyProtection="1">
      <alignment vertical="center" shrinkToFit="1"/>
    </xf>
    <xf numFmtId="0" fontId="3" fillId="0" borderId="117" xfId="3" applyFont="1" applyFill="1" applyBorder="1" applyAlignment="1" applyProtection="1">
      <alignment vertical="center" shrinkToFit="1"/>
    </xf>
    <xf numFmtId="0" fontId="48" fillId="0" borderId="0" xfId="3" applyFont="1" applyBorder="1" applyAlignment="1">
      <alignment vertical="center"/>
    </xf>
    <xf numFmtId="0" fontId="27" fillId="0" borderId="0" xfId="3" applyFont="1" applyAlignment="1">
      <alignment horizontal="center" vertical="center" shrinkToFit="1"/>
    </xf>
    <xf numFmtId="0" fontId="48" fillId="0" borderId="18" xfId="3" applyFont="1" applyBorder="1" applyAlignment="1">
      <alignment vertical="center"/>
    </xf>
    <xf numFmtId="0" fontId="27" fillId="0" borderId="18" xfId="3" applyFont="1" applyBorder="1" applyAlignment="1">
      <alignment horizontal="center" vertical="center" shrinkToFit="1"/>
    </xf>
    <xf numFmtId="0" fontId="49" fillId="0" borderId="19" xfId="3" applyFont="1" applyBorder="1" applyAlignment="1">
      <alignment vertical="center"/>
    </xf>
    <xf numFmtId="0" fontId="49" fillId="0" borderId="0" xfId="3" applyFont="1" applyBorder="1" applyAlignment="1">
      <alignment vertical="center"/>
    </xf>
    <xf numFmtId="0" fontId="27" fillId="0" borderId="0" xfId="3" applyFont="1" applyBorder="1" applyAlignment="1">
      <alignment vertical="center" shrinkToFit="1"/>
    </xf>
    <xf numFmtId="0" fontId="27" fillId="0" borderId="0" xfId="3" applyFont="1" applyAlignment="1">
      <alignment vertical="center" shrinkToFit="1"/>
    </xf>
    <xf numFmtId="0" fontId="27" fillId="0" borderId="20" xfId="3" applyFont="1" applyBorder="1" applyAlignment="1">
      <alignment vertical="center" shrinkToFit="1"/>
    </xf>
    <xf numFmtId="0" fontId="27" fillId="0" borderId="8" xfId="3" applyFont="1" applyBorder="1" applyAlignment="1">
      <alignment vertical="center" shrinkToFit="1"/>
    </xf>
    <xf numFmtId="0" fontId="50" fillId="0" borderId="12" xfId="3" applyFont="1" applyBorder="1" applyAlignment="1">
      <alignment vertical="center"/>
    </xf>
    <xf numFmtId="0" fontId="43" fillId="0" borderId="12" xfId="3" applyFont="1" applyBorder="1" applyAlignment="1">
      <alignment horizontal="center" vertical="center" shrinkToFit="1"/>
    </xf>
    <xf numFmtId="0" fontId="50" fillId="0" borderId="18" xfId="3" applyFont="1" applyBorder="1" applyAlignment="1">
      <alignment vertical="center"/>
    </xf>
    <xf numFmtId="0" fontId="43" fillId="0" borderId="18" xfId="3" applyFont="1" applyBorder="1" applyAlignment="1">
      <alignment horizontal="center" vertical="center" shrinkToFit="1"/>
    </xf>
    <xf numFmtId="0" fontId="44" fillId="0" borderId="0" xfId="3" applyFont="1" applyBorder="1" applyAlignment="1">
      <alignment vertical="center"/>
    </xf>
    <xf numFmtId="0" fontId="43" fillId="0" borderId="0" xfId="3" applyFont="1" applyBorder="1" applyAlignment="1">
      <alignment vertical="center" shrinkToFit="1"/>
    </xf>
    <xf numFmtId="0" fontId="43" fillId="0" borderId="0" xfId="3" applyFont="1" applyAlignment="1">
      <alignment vertical="center" shrinkToFit="1"/>
    </xf>
    <xf numFmtId="0" fontId="43" fillId="0" borderId="21" xfId="3" applyFont="1" applyBorder="1" applyAlignment="1">
      <alignment vertical="center" shrinkToFit="1"/>
    </xf>
    <xf numFmtId="0" fontId="43" fillId="0" borderId="6" xfId="3" applyFont="1" applyBorder="1" applyAlignment="1">
      <alignment vertical="center" shrinkToFit="1"/>
    </xf>
    <xf numFmtId="0" fontId="43" fillId="0" borderId="0" xfId="3" applyFont="1" applyAlignment="1">
      <alignment horizontal="center" vertical="center" shrinkToFit="1"/>
    </xf>
    <xf numFmtId="0" fontId="44" fillId="0" borderId="19" xfId="3" applyFont="1" applyBorder="1" applyAlignment="1">
      <alignment vertical="center"/>
    </xf>
    <xf numFmtId="0" fontId="43" fillId="0" borderId="20" xfId="3" applyFont="1" applyBorder="1" applyAlignment="1">
      <alignment vertical="center" shrinkToFit="1"/>
    </xf>
    <xf numFmtId="0" fontId="43" fillId="0" borderId="8" xfId="3" applyFont="1" applyBorder="1" applyAlignment="1">
      <alignment vertical="center" shrinkToFit="1"/>
    </xf>
    <xf numFmtId="0" fontId="3" fillId="0" borderId="110" xfId="3" applyFont="1" applyFill="1" applyBorder="1" applyAlignment="1" applyProtection="1">
      <alignment vertical="center" shrinkToFit="1"/>
    </xf>
    <xf numFmtId="0" fontId="3" fillId="0" borderId="0" xfId="3" applyFont="1" applyFill="1" applyAlignment="1" applyProtection="1">
      <alignment vertical="center"/>
    </xf>
    <xf numFmtId="0" fontId="33" fillId="0" borderId="0" xfId="30" applyAlignment="1">
      <alignment vertical="center"/>
    </xf>
    <xf numFmtId="0" fontId="3" fillId="0" borderId="42" xfId="3" applyFont="1" applyFill="1" applyBorder="1" applyAlignment="1" applyProtection="1">
      <alignment horizontal="center" vertical="center" shrinkToFit="1"/>
    </xf>
    <xf numFmtId="0" fontId="3" fillId="0" borderId="7" xfId="3" applyFont="1" applyFill="1" applyBorder="1" applyAlignment="1" applyProtection="1">
      <alignment horizontal="center" vertical="center" shrinkToFit="1"/>
    </xf>
    <xf numFmtId="0" fontId="3" fillId="0" borderId="28" xfId="3" applyFont="1" applyFill="1" applyBorder="1" applyAlignment="1" applyProtection="1">
      <alignment horizontal="center" vertical="center" shrinkToFit="1"/>
    </xf>
    <xf numFmtId="0" fontId="3" fillId="0" borderId="2" xfId="3" applyFont="1" applyFill="1" applyBorder="1" applyAlignment="1" applyProtection="1">
      <alignment horizontal="center" vertical="center" shrinkToFit="1"/>
    </xf>
    <xf numFmtId="0" fontId="3" fillId="0" borderId="0" xfId="3" applyFont="1" applyFill="1" applyBorder="1" applyAlignment="1" applyProtection="1">
      <alignment horizontal="center" vertical="center" shrinkToFit="1"/>
    </xf>
    <xf numFmtId="0" fontId="3" fillId="0" borderId="3" xfId="3" applyFont="1" applyFill="1" applyBorder="1" applyAlignment="1" applyProtection="1">
      <alignment horizontal="center" vertical="center" shrinkToFit="1"/>
    </xf>
    <xf numFmtId="0" fontId="3" fillId="0" borderId="39" xfId="3" applyFont="1" applyFill="1" applyBorder="1" applyAlignment="1">
      <alignment horizontal="center" vertical="center" shrinkToFit="1"/>
    </xf>
    <xf numFmtId="0" fontId="3" fillId="0" borderId="12" xfId="3" applyFont="1" applyFill="1" applyBorder="1" applyAlignment="1">
      <alignment horizontal="center" vertical="center" shrinkToFit="1"/>
    </xf>
    <xf numFmtId="0" fontId="3" fillId="0" borderId="1" xfId="3" applyFont="1" applyFill="1" applyBorder="1" applyAlignment="1">
      <alignment horizontal="center" vertical="center" shrinkToFit="1"/>
    </xf>
    <xf numFmtId="0" fontId="3" fillId="0" borderId="0" xfId="3" applyFont="1" applyFill="1" applyBorder="1" applyAlignment="1">
      <alignment horizontal="center" vertical="center" shrinkToFit="1"/>
    </xf>
    <xf numFmtId="0" fontId="3" fillId="0" borderId="41" xfId="3" applyFont="1" applyFill="1" applyBorder="1" applyAlignment="1">
      <alignment horizontal="center" vertical="center" shrinkToFit="1"/>
    </xf>
    <xf numFmtId="0" fontId="3" fillId="0" borderId="8" xfId="3" applyFont="1" applyFill="1" applyBorder="1" applyAlignment="1">
      <alignment horizontal="center" vertical="center" shrinkToFit="1"/>
    </xf>
    <xf numFmtId="0" fontId="43" fillId="0" borderId="39" xfId="3" applyFont="1" applyFill="1" applyBorder="1" applyAlignment="1">
      <alignment horizontal="center" vertical="center" shrinkToFit="1"/>
    </xf>
    <xf numFmtId="0" fontId="43" fillId="0" borderId="12" xfId="3" applyFont="1" applyFill="1" applyBorder="1" applyAlignment="1">
      <alignment horizontal="center" vertical="center" shrinkToFit="1"/>
    </xf>
    <xf numFmtId="0" fontId="43" fillId="0" borderId="1" xfId="3" applyFont="1" applyFill="1" applyBorder="1" applyAlignment="1">
      <alignment horizontal="center" vertical="center" shrinkToFit="1"/>
    </xf>
    <xf numFmtId="0" fontId="43" fillId="0" borderId="0" xfId="3" applyFont="1" applyFill="1" applyBorder="1" applyAlignment="1">
      <alignment horizontal="center" vertical="center" shrinkToFit="1"/>
    </xf>
    <xf numFmtId="0" fontId="43" fillId="0" borderId="16" xfId="3" applyFont="1" applyFill="1" applyBorder="1" applyAlignment="1">
      <alignment horizontal="center" vertical="center" shrinkToFit="1"/>
    </xf>
    <xf numFmtId="0" fontId="43" fillId="0" borderId="6" xfId="3" applyFont="1" applyFill="1" applyBorder="1" applyAlignment="1">
      <alignment horizontal="center" vertical="center" shrinkToFit="1"/>
    </xf>
    <xf numFmtId="0" fontId="3" fillId="0" borderId="43" xfId="3" applyFont="1" applyFill="1" applyBorder="1" applyAlignment="1" applyProtection="1">
      <alignment horizontal="center" vertical="center" shrinkToFit="1"/>
    </xf>
    <xf numFmtId="0" fontId="3" fillId="0" borderId="4" xfId="3" applyFont="1" applyFill="1" applyBorder="1" applyAlignment="1" applyProtection="1">
      <alignment horizontal="center" vertical="center" shrinkToFit="1"/>
    </xf>
    <xf numFmtId="0" fontId="3" fillId="0" borderId="25" xfId="3" applyFont="1" applyFill="1" applyBorder="1" applyAlignment="1">
      <alignment horizontal="center" vertical="center" shrinkToFit="1"/>
    </xf>
    <xf numFmtId="0" fontId="3" fillId="0" borderId="3" xfId="3" applyFont="1" applyFill="1" applyBorder="1" applyAlignment="1">
      <alignment horizontal="center" vertical="center" shrinkToFit="1"/>
    </xf>
    <xf numFmtId="0" fontId="3" fillId="0" borderId="10" xfId="3" applyFont="1" applyFill="1" applyBorder="1" applyAlignment="1">
      <alignment horizontal="center" vertical="center" shrinkToFit="1"/>
    </xf>
    <xf numFmtId="0" fontId="3" fillId="0" borderId="11" xfId="3" applyFont="1" applyFill="1" applyBorder="1" applyAlignment="1" applyProtection="1">
      <alignment horizontal="center" vertical="center" shrinkToFit="1"/>
    </xf>
    <xf numFmtId="0" fontId="3" fillId="0" borderId="8" xfId="3" applyFont="1" applyFill="1" applyBorder="1" applyAlignment="1" applyProtection="1">
      <alignment horizontal="center" vertical="center" shrinkToFit="1"/>
    </xf>
    <xf numFmtId="0" fontId="3" fillId="0" borderId="10" xfId="3" applyFont="1" applyFill="1" applyBorder="1" applyAlignment="1" applyProtection="1">
      <alignment horizontal="center" vertical="center" shrinkToFit="1"/>
    </xf>
    <xf numFmtId="0" fontId="3" fillId="0" borderId="0" xfId="3" applyFont="1" applyAlignment="1">
      <alignment horizontal="center" vertical="center" shrinkToFit="1"/>
    </xf>
    <xf numFmtId="0" fontId="3" fillId="0" borderId="0" xfId="3" applyFont="1" applyFill="1" applyAlignment="1" applyProtection="1">
      <alignment horizontal="center" vertical="center"/>
    </xf>
    <xf numFmtId="0" fontId="27" fillId="0" borderId="29" xfId="3" applyFont="1" applyBorder="1" applyAlignment="1" applyProtection="1">
      <alignment horizontal="center" vertical="center" shrinkToFit="1"/>
      <protection locked="0"/>
    </xf>
    <xf numFmtId="0" fontId="27" fillId="0" borderId="7" xfId="3" applyFont="1" applyBorder="1" applyAlignment="1" applyProtection="1">
      <alignment horizontal="center" vertical="center" shrinkToFit="1"/>
      <protection locked="0"/>
    </xf>
    <xf numFmtId="0" fontId="27" fillId="0" borderId="27" xfId="3" applyFont="1" applyBorder="1" applyAlignment="1" applyProtection="1">
      <alignment horizontal="center" vertical="center" shrinkToFit="1"/>
      <protection locked="0"/>
    </xf>
    <xf numFmtId="0" fontId="27" fillId="0" borderId="16" xfId="3" applyFont="1" applyBorder="1" applyAlignment="1" applyProtection="1">
      <alignment horizontal="center" vertical="center" shrinkToFit="1"/>
      <protection locked="0"/>
    </xf>
    <xf numFmtId="0" fontId="27" fillId="0" borderId="6" xfId="3" applyFont="1" applyBorder="1" applyAlignment="1" applyProtection="1">
      <alignment horizontal="center" vertical="center" shrinkToFit="1"/>
      <protection locked="0"/>
    </xf>
    <xf numFmtId="0" fontId="27" fillId="0" borderId="17" xfId="3" applyFont="1" applyBorder="1" applyAlignment="1" applyProtection="1">
      <alignment horizontal="center" vertical="center" shrinkToFit="1"/>
      <protection locked="0"/>
    </xf>
    <xf numFmtId="0" fontId="27" fillId="0" borderId="39" xfId="3" quotePrefix="1" applyFont="1" applyBorder="1" applyAlignment="1" applyProtection="1">
      <alignment horizontal="center" vertical="center" shrinkToFit="1"/>
      <protection locked="0"/>
    </xf>
    <xf numFmtId="0" fontId="27" fillId="0" borderId="12" xfId="3" applyFont="1" applyBorder="1" applyAlignment="1" applyProtection="1">
      <alignment horizontal="center" vertical="center" shrinkToFit="1"/>
      <protection locked="0"/>
    </xf>
    <xf numFmtId="0" fontId="27" fillId="0" borderId="25" xfId="3" applyFont="1" applyBorder="1" applyAlignment="1" applyProtection="1">
      <alignment horizontal="center" vertical="center" shrinkToFit="1"/>
      <protection locked="0"/>
    </xf>
    <xf numFmtId="0" fontId="27" fillId="0" borderId="74" xfId="3" applyFont="1" applyBorder="1" applyAlignment="1" applyProtection="1">
      <alignment horizontal="center" vertical="center" shrinkToFit="1"/>
      <protection locked="0"/>
    </xf>
    <xf numFmtId="0" fontId="27" fillId="0" borderId="18" xfId="3" applyFont="1" applyBorder="1" applyAlignment="1" applyProtection="1">
      <alignment horizontal="center" vertical="center" shrinkToFit="1"/>
      <protection locked="0"/>
    </xf>
    <xf numFmtId="0" fontId="27" fillId="0" borderId="50" xfId="3" applyFont="1" applyBorder="1" applyAlignment="1" applyProtection="1">
      <alignment horizontal="center" vertical="center" shrinkToFit="1"/>
      <protection locked="0"/>
    </xf>
    <xf numFmtId="0" fontId="3" fillId="0" borderId="2" xfId="3" quotePrefix="1" applyFont="1" applyFill="1" applyBorder="1" applyAlignment="1" applyProtection="1">
      <alignment horizontal="left" vertical="center" shrinkToFit="1"/>
    </xf>
    <xf numFmtId="0" fontId="3" fillId="0" borderId="0" xfId="3" applyFont="1" applyFill="1" applyBorder="1" applyAlignment="1" applyProtection="1">
      <alignment horizontal="left" vertical="center" shrinkToFit="1"/>
    </xf>
    <xf numFmtId="0" fontId="3" fillId="0" borderId="2" xfId="3" applyFont="1" applyFill="1" applyBorder="1" applyAlignment="1" applyProtection="1">
      <alignment horizontal="left" vertical="center" shrinkToFit="1"/>
    </xf>
    <xf numFmtId="0" fontId="3" fillId="0" borderId="0" xfId="3" quotePrefix="1" applyFont="1" applyFill="1" applyBorder="1" applyAlignment="1" applyProtection="1">
      <alignment horizontal="right" vertical="center" shrinkToFit="1"/>
    </xf>
    <xf numFmtId="0" fontId="3" fillId="0" borderId="0" xfId="3" applyFont="1" applyFill="1" applyBorder="1" applyAlignment="1" applyProtection="1">
      <alignment horizontal="right" vertical="center" shrinkToFit="1"/>
    </xf>
    <xf numFmtId="0" fontId="3" fillId="0" borderId="3" xfId="3" applyFont="1" applyFill="1" applyBorder="1" applyAlignment="1" applyProtection="1">
      <alignment horizontal="right" vertical="center" shrinkToFit="1"/>
    </xf>
    <xf numFmtId="0" fontId="3" fillId="0" borderId="29" xfId="3" applyFont="1" applyFill="1" applyBorder="1" applyAlignment="1" applyProtection="1">
      <alignment horizontal="center" vertical="center" shrinkToFit="1"/>
    </xf>
    <xf numFmtId="0" fontId="3" fillId="0" borderId="1" xfId="3" applyFont="1" applyFill="1" applyBorder="1" applyAlignment="1" applyProtection="1">
      <alignment horizontal="center" vertical="center" shrinkToFit="1"/>
    </xf>
    <xf numFmtId="0" fontId="3" fillId="0" borderId="41" xfId="3" applyFont="1" applyFill="1" applyBorder="1" applyAlignment="1" applyProtection="1">
      <alignment horizontal="center" vertical="center" shrinkToFit="1"/>
    </xf>
    <xf numFmtId="0" fontId="3" fillId="0" borderId="71" xfId="3" quotePrefix="1" applyFont="1" applyFill="1" applyBorder="1" applyAlignment="1" applyProtection="1">
      <alignment horizontal="center" vertical="center" shrinkToFit="1"/>
    </xf>
    <xf numFmtId="0" fontId="3" fillId="0" borderId="71" xfId="3" applyFont="1" applyFill="1" applyBorder="1" applyAlignment="1" applyProtection="1">
      <alignment horizontal="center" vertical="center" shrinkToFit="1"/>
    </xf>
    <xf numFmtId="0" fontId="43" fillId="0" borderId="0" xfId="3" applyFont="1" applyFill="1" applyAlignment="1" applyProtection="1">
      <alignment horizontal="center" vertical="center" shrinkToFit="1"/>
    </xf>
    <xf numFmtId="0" fontId="43" fillId="0" borderId="6" xfId="3" applyFont="1" applyFill="1" applyBorder="1" applyAlignment="1" applyProtection="1">
      <alignment horizontal="center" vertical="center" shrinkToFit="1"/>
    </xf>
    <xf numFmtId="0" fontId="3" fillId="0" borderId="0" xfId="3" applyFont="1" applyFill="1" applyAlignment="1" applyProtection="1">
      <alignment horizontal="center" vertical="center" shrinkToFit="1"/>
    </xf>
    <xf numFmtId="0" fontId="3" fillId="0" borderId="14" xfId="3" applyFont="1" applyFill="1" applyBorder="1" applyAlignment="1" applyProtection="1">
      <alignment horizontal="center" vertical="center" shrinkToFit="1"/>
    </xf>
    <xf numFmtId="0" fontId="3" fillId="0" borderId="0" xfId="3" applyFont="1" applyFill="1" applyAlignment="1">
      <alignment horizontal="left" vertical="center" shrinkToFit="1"/>
    </xf>
    <xf numFmtId="0" fontId="43" fillId="0" borderId="2" xfId="3" quotePrefix="1" applyFont="1" applyBorder="1" applyAlignment="1" applyProtection="1">
      <alignment horizontal="center" vertical="center" shrinkToFit="1"/>
      <protection locked="0"/>
    </xf>
    <xf numFmtId="0" fontId="43" fillId="0" borderId="0" xfId="3" applyFont="1" applyBorder="1" applyAlignment="1" applyProtection="1">
      <alignment horizontal="center" vertical="center" shrinkToFit="1"/>
      <protection locked="0"/>
    </xf>
    <xf numFmtId="0" fontId="43" fillId="0" borderId="33" xfId="3" applyFont="1" applyBorder="1" applyAlignment="1" applyProtection="1">
      <alignment horizontal="center" vertical="center" shrinkToFit="1"/>
      <protection locked="0"/>
    </xf>
    <xf numFmtId="0" fontId="43" fillId="0" borderId="46" xfId="3" applyFont="1" applyBorder="1" applyAlignment="1" applyProtection="1">
      <alignment horizontal="center" vertical="center" shrinkToFit="1"/>
      <protection locked="0"/>
    </xf>
    <xf numFmtId="0" fontId="43" fillId="0" borderId="6" xfId="3" applyFont="1" applyBorder="1" applyAlignment="1" applyProtection="1">
      <alignment horizontal="center" vertical="center" shrinkToFit="1"/>
      <protection locked="0"/>
    </xf>
    <xf numFmtId="0" fontId="43" fillId="0" borderId="47" xfId="3" applyFont="1" applyBorder="1" applyAlignment="1" applyProtection="1">
      <alignment horizontal="center" vertical="center" shrinkToFit="1"/>
      <protection locked="0"/>
    </xf>
    <xf numFmtId="0" fontId="43" fillId="0" borderId="3" xfId="3" applyFont="1" applyBorder="1" applyAlignment="1" applyProtection="1">
      <alignment horizontal="center" vertical="center" shrinkToFit="1"/>
      <protection locked="0"/>
    </xf>
    <xf numFmtId="0" fontId="43" fillId="0" borderId="45" xfId="3" applyFont="1" applyBorder="1" applyAlignment="1" applyProtection="1">
      <alignment horizontal="center" vertical="center" shrinkToFit="1"/>
      <protection locked="0"/>
    </xf>
    <xf numFmtId="0" fontId="43" fillId="0" borderId="0" xfId="3" quotePrefix="1" applyFont="1" applyBorder="1" applyAlignment="1" applyProtection="1">
      <alignment horizontal="center" vertical="center" shrinkToFit="1"/>
      <protection locked="0"/>
    </xf>
    <xf numFmtId="176" fontId="43" fillId="0" borderId="48" xfId="3" applyNumberFormat="1" applyFont="1" applyBorder="1" applyAlignment="1">
      <alignment horizontal="center" vertical="center" shrinkToFit="1"/>
    </xf>
    <xf numFmtId="176" fontId="43" fillId="0" borderId="49" xfId="3" applyNumberFormat="1" applyFont="1" applyBorder="1" applyAlignment="1">
      <alignment horizontal="center" vertical="center" shrinkToFit="1"/>
    </xf>
    <xf numFmtId="176" fontId="43" fillId="0" borderId="6" xfId="3" applyNumberFormat="1" applyFont="1" applyBorder="1" applyAlignment="1">
      <alignment horizontal="center" vertical="center" shrinkToFit="1"/>
    </xf>
    <xf numFmtId="176" fontId="43" fillId="0" borderId="17" xfId="3" applyNumberFormat="1" applyFont="1" applyBorder="1" applyAlignment="1">
      <alignment horizontal="center" vertical="center" shrinkToFit="1"/>
    </xf>
    <xf numFmtId="0" fontId="43" fillId="0" borderId="18" xfId="3" applyFont="1" applyBorder="1" applyAlignment="1" applyProtection="1">
      <alignment horizontal="center" vertical="center" shrinkToFit="1"/>
      <protection locked="0"/>
    </xf>
    <xf numFmtId="0" fontId="43" fillId="0" borderId="50" xfId="3" applyFont="1" applyBorder="1" applyAlignment="1" applyProtection="1">
      <alignment horizontal="center" vertical="center" shrinkToFit="1"/>
      <protection locked="0"/>
    </xf>
    <xf numFmtId="0" fontId="44" fillId="0" borderId="51" xfId="3" applyFont="1" applyBorder="1" applyAlignment="1">
      <alignment horizontal="center" vertical="center"/>
    </xf>
    <xf numFmtId="0" fontId="44" fillId="0" borderId="48" xfId="3" applyFont="1" applyBorder="1" applyAlignment="1">
      <alignment horizontal="center" vertical="center"/>
    </xf>
    <xf numFmtId="0" fontId="44" fillId="0" borderId="52" xfId="3" applyFont="1" applyBorder="1" applyAlignment="1">
      <alignment horizontal="center" vertical="center"/>
    </xf>
    <xf numFmtId="0" fontId="44" fillId="0" borderId="18" xfId="3" applyFont="1" applyBorder="1" applyAlignment="1">
      <alignment horizontal="center" vertical="center"/>
    </xf>
    <xf numFmtId="0" fontId="43" fillId="0" borderId="53" xfId="3" applyFont="1" applyBorder="1" applyAlignment="1" applyProtection="1">
      <alignment horizontal="center" vertical="center" shrinkToFit="1"/>
      <protection locked="0"/>
    </xf>
    <xf numFmtId="0" fontId="43" fillId="0" borderId="54" xfId="3" applyFont="1" applyBorder="1" applyAlignment="1" applyProtection="1">
      <alignment horizontal="center" vertical="center" shrinkToFit="1"/>
      <protection locked="0"/>
    </xf>
    <xf numFmtId="1" fontId="43" fillId="0" borderId="0" xfId="3" applyNumberFormat="1" applyFont="1" applyBorder="1" applyAlignment="1">
      <alignment horizontal="center" vertical="center" shrinkToFit="1"/>
    </xf>
    <xf numFmtId="1" fontId="43" fillId="0" borderId="18" xfId="3" applyNumberFormat="1" applyFont="1" applyBorder="1" applyAlignment="1">
      <alignment horizontal="center" vertical="center" shrinkToFit="1"/>
    </xf>
    <xf numFmtId="0" fontId="43" fillId="0" borderId="48" xfId="3" applyFont="1" applyBorder="1" applyAlignment="1">
      <alignment horizontal="center" vertical="center" shrinkToFit="1"/>
    </xf>
    <xf numFmtId="0" fontId="43" fillId="0" borderId="49" xfId="3" applyFont="1" applyBorder="1" applyAlignment="1">
      <alignment horizontal="center" vertical="center" shrinkToFit="1"/>
    </xf>
    <xf numFmtId="0" fontId="43" fillId="0" borderId="18" xfId="3" applyFont="1" applyBorder="1" applyAlignment="1">
      <alignment horizontal="center" vertical="center" shrinkToFit="1"/>
    </xf>
    <xf numFmtId="0" fontId="43" fillId="0" borderId="55" xfId="3" applyFont="1" applyBorder="1" applyAlignment="1">
      <alignment horizontal="center" vertical="center" shrinkToFit="1"/>
    </xf>
    <xf numFmtId="0" fontId="43" fillId="0" borderId="56" xfId="3" applyFont="1" applyFill="1" applyBorder="1" applyAlignment="1" applyProtection="1">
      <alignment horizontal="center" vertical="center" shrinkToFit="1"/>
    </xf>
    <xf numFmtId="0" fontId="43" fillId="0" borderId="57" xfId="3" applyFont="1" applyFill="1" applyBorder="1" applyAlignment="1" applyProtection="1">
      <alignment horizontal="center" vertical="center" shrinkToFit="1"/>
    </xf>
    <xf numFmtId="0" fontId="43" fillId="0" borderId="58" xfId="3" applyFont="1" applyFill="1" applyBorder="1" applyAlignment="1" applyProtection="1">
      <alignment horizontal="center" vertical="center" shrinkToFit="1"/>
    </xf>
    <xf numFmtId="0" fontId="43" fillId="0" borderId="59" xfId="3" applyFont="1" applyFill="1" applyBorder="1" applyAlignment="1" applyProtection="1">
      <alignment horizontal="center" vertical="center" shrinkToFit="1"/>
    </xf>
    <xf numFmtId="0" fontId="43" fillId="0" borderId="60" xfId="3" applyFont="1" applyFill="1" applyBorder="1" applyAlignment="1" applyProtection="1">
      <alignment horizontal="center" vertical="center" shrinkToFit="1"/>
    </xf>
    <xf numFmtId="0" fontId="43" fillId="0" borderId="61" xfId="3" applyFont="1" applyFill="1" applyBorder="1" applyAlignment="1" applyProtection="1">
      <alignment horizontal="center" vertical="center" shrinkToFit="1"/>
    </xf>
    <xf numFmtId="0" fontId="43" fillId="0" borderId="62" xfId="3" applyFont="1" applyFill="1" applyBorder="1" applyAlignment="1" applyProtection="1">
      <alignment horizontal="center" vertical="center" shrinkToFit="1"/>
    </xf>
    <xf numFmtId="0" fontId="43" fillId="0" borderId="63" xfId="3" applyFont="1" applyFill="1" applyBorder="1" applyAlignment="1" applyProtection="1">
      <alignment horizontal="center" vertical="center" shrinkToFit="1"/>
    </xf>
    <xf numFmtId="0" fontId="43" fillId="0" borderId="64" xfId="3" applyFont="1" applyFill="1" applyBorder="1" applyAlignment="1" applyProtection="1">
      <alignment horizontal="center" vertical="center" shrinkToFit="1"/>
    </xf>
    <xf numFmtId="0" fontId="43" fillId="0" borderId="29" xfId="3" quotePrefix="1" applyFont="1" applyBorder="1" applyAlignment="1" applyProtection="1">
      <alignment horizontal="center" vertical="center" shrinkToFit="1"/>
      <protection locked="0"/>
    </xf>
    <xf numFmtId="0" fontId="43" fillId="0" borderId="7" xfId="3" applyFont="1" applyBorder="1" applyAlignment="1" applyProtection="1">
      <alignment horizontal="center" vertical="center" shrinkToFit="1"/>
      <protection locked="0"/>
    </xf>
    <xf numFmtId="0" fontId="43" fillId="0" borderId="27" xfId="3" applyFont="1" applyBorder="1" applyAlignment="1" applyProtection="1">
      <alignment horizontal="center" vertical="center" shrinkToFit="1"/>
      <protection locked="0"/>
    </xf>
    <xf numFmtId="0" fontId="43" fillId="0" borderId="16" xfId="3" applyFont="1" applyBorder="1" applyAlignment="1" applyProtection="1">
      <alignment horizontal="center" vertical="center" shrinkToFit="1"/>
      <protection locked="0"/>
    </xf>
    <xf numFmtId="0" fontId="43" fillId="0" borderId="17" xfId="3" applyFont="1" applyBorder="1" applyAlignment="1" applyProtection="1">
      <alignment horizontal="center" vertical="center" shrinkToFit="1"/>
      <protection locked="0"/>
    </xf>
    <xf numFmtId="0" fontId="43" fillId="0" borderId="12" xfId="3" quotePrefix="1" applyFont="1" applyBorder="1" applyAlignment="1" applyProtection="1">
      <alignment horizontal="center" vertical="center" shrinkToFit="1"/>
      <protection locked="0"/>
    </xf>
    <xf numFmtId="0" fontId="43" fillId="0" borderId="12" xfId="3" applyFont="1" applyBorder="1" applyAlignment="1" applyProtection="1">
      <alignment horizontal="center" vertical="center" shrinkToFit="1"/>
      <protection locked="0"/>
    </xf>
    <xf numFmtId="0" fontId="43" fillId="0" borderId="25" xfId="3" applyFont="1" applyBorder="1" applyAlignment="1" applyProtection="1">
      <alignment horizontal="center" vertical="center" shrinkToFit="1"/>
      <protection locked="0"/>
    </xf>
    <xf numFmtId="177" fontId="43" fillId="0" borderId="37" xfId="3" applyNumberFormat="1" applyFont="1" applyFill="1" applyBorder="1" applyAlignment="1">
      <alignment horizontal="center" vertical="center" shrinkToFit="1"/>
    </xf>
    <xf numFmtId="177" fontId="43" fillId="0" borderId="12" xfId="3" applyNumberFormat="1" applyFont="1" applyFill="1" applyBorder="1" applyAlignment="1">
      <alignment horizontal="center" vertical="center" shrinkToFit="1"/>
    </xf>
    <xf numFmtId="177" fontId="43" fillId="0" borderId="52" xfId="3" applyNumberFormat="1" applyFont="1" applyFill="1" applyBorder="1" applyAlignment="1">
      <alignment horizontal="center" vertical="center" shrinkToFit="1"/>
    </xf>
    <xf numFmtId="177" fontId="43" fillId="0" borderId="18" xfId="3" applyNumberFormat="1" applyFont="1" applyFill="1" applyBorder="1" applyAlignment="1">
      <alignment horizontal="center" vertical="center" shrinkToFit="1"/>
    </xf>
    <xf numFmtId="0" fontId="3" fillId="0" borderId="0" xfId="3" applyFont="1" applyBorder="1" applyAlignment="1">
      <alignment horizontal="center" vertical="center"/>
    </xf>
    <xf numFmtId="176" fontId="3" fillId="0" borderId="5" xfId="3" applyNumberFormat="1" applyFont="1" applyBorder="1" applyAlignment="1">
      <alignment horizontal="center" vertical="center" shrinkToFit="1"/>
    </xf>
    <xf numFmtId="0" fontId="43" fillId="0" borderId="29" xfId="3" applyFont="1" applyBorder="1" applyAlignment="1" applyProtection="1">
      <alignment horizontal="center" vertical="center" shrinkToFit="1"/>
      <protection locked="0"/>
    </xf>
    <xf numFmtId="0" fontId="13" fillId="0" borderId="0" xfId="3" applyFont="1" applyFill="1" applyBorder="1" applyAlignment="1" applyProtection="1">
      <alignment horizontal="center" vertical="center" shrinkToFit="1"/>
    </xf>
    <xf numFmtId="0" fontId="13" fillId="0" borderId="3" xfId="3" applyFont="1" applyFill="1" applyBorder="1" applyAlignment="1" applyProtection="1">
      <alignment horizontal="center" vertical="center" shrinkToFit="1"/>
    </xf>
    <xf numFmtId="1" fontId="27" fillId="0" borderId="0" xfId="3" applyNumberFormat="1" applyFont="1" applyBorder="1" applyAlignment="1">
      <alignment horizontal="center" vertical="center" shrinkToFit="1"/>
    </xf>
    <xf numFmtId="1" fontId="27" fillId="0" borderId="18" xfId="3" applyNumberFormat="1" applyFont="1" applyBorder="1" applyAlignment="1">
      <alignment horizontal="center" vertical="center" shrinkToFit="1"/>
    </xf>
    <xf numFmtId="176" fontId="27" fillId="0" borderId="0" xfId="3" applyNumberFormat="1" applyFont="1" applyBorder="1" applyAlignment="1">
      <alignment horizontal="center" vertical="center" shrinkToFit="1"/>
    </xf>
    <xf numFmtId="176" fontId="27" fillId="0" borderId="5" xfId="3" applyNumberFormat="1" applyFont="1" applyBorder="1" applyAlignment="1">
      <alignment horizontal="center" vertical="center" shrinkToFit="1"/>
    </xf>
    <xf numFmtId="176" fontId="27" fillId="0" borderId="8" xfId="3" applyNumberFormat="1" applyFont="1" applyBorder="1" applyAlignment="1">
      <alignment horizontal="center" vertical="center" shrinkToFit="1"/>
    </xf>
    <xf numFmtId="176" fontId="27" fillId="0" borderId="38" xfId="3" applyNumberFormat="1" applyFont="1" applyBorder="1" applyAlignment="1">
      <alignment horizontal="center" vertical="center" shrinkToFit="1"/>
    </xf>
    <xf numFmtId="178" fontId="44" fillId="0" borderId="12" xfId="3" applyNumberFormat="1" applyFont="1" applyFill="1" applyBorder="1" applyAlignment="1">
      <alignment horizontal="center" vertical="center" shrinkToFit="1"/>
    </xf>
    <xf numFmtId="178" fontId="44" fillId="0" borderId="40" xfId="3" applyNumberFormat="1" applyFont="1" applyFill="1" applyBorder="1" applyAlignment="1">
      <alignment horizontal="center" vertical="center" shrinkToFit="1"/>
    </xf>
    <xf numFmtId="178" fontId="44" fillId="0" borderId="18" xfId="3" applyNumberFormat="1" applyFont="1" applyFill="1" applyBorder="1" applyAlignment="1">
      <alignment horizontal="center" vertical="center" shrinkToFit="1"/>
    </xf>
    <xf numFmtId="178" fontId="44" fillId="0" borderId="55" xfId="3" applyNumberFormat="1" applyFont="1" applyFill="1" applyBorder="1" applyAlignment="1">
      <alignment horizontal="center" vertical="center" shrinkToFit="1"/>
    </xf>
    <xf numFmtId="0" fontId="27" fillId="0" borderId="65" xfId="3" quotePrefix="1" applyFont="1" applyBorder="1" applyAlignment="1" applyProtection="1">
      <alignment horizontal="center" vertical="center" shrinkToFit="1"/>
      <protection locked="0"/>
    </xf>
    <xf numFmtId="0" fontId="27" fillId="0" borderId="48" xfId="3" quotePrefix="1" applyFont="1" applyBorder="1" applyAlignment="1" applyProtection="1">
      <alignment horizontal="center" vertical="center" shrinkToFit="1"/>
      <protection locked="0"/>
    </xf>
    <xf numFmtId="0" fontId="27" fillId="0" borderId="66" xfId="3" quotePrefix="1" applyFont="1" applyBorder="1" applyAlignment="1" applyProtection="1">
      <alignment horizontal="center" vertical="center" shrinkToFit="1"/>
      <protection locked="0"/>
    </xf>
    <xf numFmtId="0" fontId="27" fillId="0" borderId="46" xfId="3" quotePrefix="1" applyFont="1" applyBorder="1" applyAlignment="1" applyProtection="1">
      <alignment horizontal="center" vertical="center" shrinkToFit="1"/>
      <protection locked="0"/>
    </xf>
    <xf numFmtId="0" fontId="27" fillId="0" borderId="6" xfId="3" quotePrefix="1" applyFont="1" applyBorder="1" applyAlignment="1" applyProtection="1">
      <alignment horizontal="center" vertical="center" shrinkToFit="1"/>
      <protection locked="0"/>
    </xf>
    <xf numFmtId="0" fontId="27" fillId="0" borderId="47" xfId="3" quotePrefix="1" applyFont="1" applyBorder="1" applyAlignment="1" applyProtection="1">
      <alignment horizontal="center" vertical="center" shrinkToFit="1"/>
      <protection locked="0"/>
    </xf>
    <xf numFmtId="0" fontId="27" fillId="0" borderId="67" xfId="3" applyFont="1" applyBorder="1" applyAlignment="1" applyProtection="1">
      <alignment horizontal="center" vertical="center" shrinkToFit="1"/>
      <protection locked="0"/>
    </xf>
    <xf numFmtId="0" fontId="27" fillId="0" borderId="48" xfId="3" applyFont="1" applyBorder="1" applyAlignment="1" applyProtection="1">
      <alignment horizontal="center" vertical="center" shrinkToFit="1"/>
      <protection locked="0"/>
    </xf>
    <xf numFmtId="0" fontId="27" fillId="0" borderId="68" xfId="3" applyFont="1" applyBorder="1" applyAlignment="1" applyProtection="1">
      <alignment horizontal="center" vertical="center" shrinkToFit="1"/>
      <protection locked="0"/>
    </xf>
    <xf numFmtId="0" fontId="27" fillId="0" borderId="69" xfId="3" applyFont="1" applyBorder="1" applyAlignment="1" applyProtection="1">
      <alignment horizontal="center" vertical="center" shrinkToFit="1"/>
      <protection locked="0"/>
    </xf>
    <xf numFmtId="0" fontId="27" fillId="0" borderId="8" xfId="3" applyFont="1" applyBorder="1" applyAlignment="1" applyProtection="1">
      <alignment horizontal="center" vertical="center" shrinkToFit="1"/>
      <protection locked="0"/>
    </xf>
    <xf numFmtId="0" fontId="27" fillId="0" borderId="10" xfId="3" applyFont="1" applyBorder="1" applyAlignment="1" applyProtection="1">
      <alignment horizontal="center" vertical="center" shrinkToFit="1"/>
      <protection locked="0"/>
    </xf>
    <xf numFmtId="0" fontId="27" fillId="0" borderId="42" xfId="3" quotePrefix="1" applyFont="1" applyBorder="1" applyAlignment="1" applyProtection="1">
      <alignment horizontal="center" vertical="center" shrinkToFit="1"/>
      <protection locked="0"/>
    </xf>
    <xf numFmtId="0" fontId="27" fillId="0" borderId="7" xfId="3" quotePrefix="1" applyFont="1" applyBorder="1" applyAlignment="1" applyProtection="1">
      <alignment horizontal="center" vertical="center" shrinkToFit="1"/>
      <protection locked="0"/>
    </xf>
    <xf numFmtId="0" fontId="27" fillId="0" borderId="32" xfId="3" quotePrefix="1" applyFont="1" applyBorder="1" applyAlignment="1" applyProtection="1">
      <alignment horizontal="center" vertical="center" shrinkToFit="1"/>
      <protection locked="0"/>
    </xf>
    <xf numFmtId="0" fontId="27" fillId="0" borderId="53" xfId="3" quotePrefix="1" applyFont="1" applyBorder="1" applyAlignment="1" applyProtection="1">
      <alignment horizontal="center" vertical="center" shrinkToFit="1"/>
      <protection locked="0"/>
    </xf>
    <xf numFmtId="0" fontId="27" fillId="0" borderId="18" xfId="3" quotePrefix="1" applyFont="1" applyBorder="1" applyAlignment="1" applyProtection="1">
      <alignment horizontal="center" vertical="center" shrinkToFit="1"/>
      <protection locked="0"/>
    </xf>
    <xf numFmtId="0" fontId="27" fillId="0" borderId="54" xfId="3" quotePrefix="1" applyFont="1" applyBorder="1" applyAlignment="1" applyProtection="1">
      <alignment horizontal="center" vertical="center" shrinkToFit="1"/>
      <protection locked="0"/>
    </xf>
    <xf numFmtId="0" fontId="27" fillId="0" borderId="70" xfId="3" applyFont="1" applyBorder="1" applyAlignment="1" applyProtection="1">
      <alignment horizontal="center" vertical="center" shrinkToFit="1"/>
      <protection locked="0"/>
    </xf>
    <xf numFmtId="0" fontId="3" fillId="0" borderId="112" xfId="3" applyFont="1" applyFill="1" applyBorder="1" applyAlignment="1" applyProtection="1">
      <alignment horizontal="center" vertical="center" shrinkToFit="1"/>
    </xf>
    <xf numFmtId="0" fontId="3" fillId="0" borderId="105" xfId="3" applyFont="1" applyFill="1" applyBorder="1" applyAlignment="1" applyProtection="1">
      <alignment horizontal="center" vertical="center" shrinkToFit="1"/>
    </xf>
    <xf numFmtId="0" fontId="49" fillId="0" borderId="51" xfId="3" applyFont="1" applyBorder="1" applyAlignment="1">
      <alignment horizontal="center" vertical="center"/>
    </xf>
    <xf numFmtId="0" fontId="49" fillId="0" borderId="48" xfId="3" applyFont="1" applyBorder="1" applyAlignment="1">
      <alignment horizontal="center" vertical="center"/>
    </xf>
    <xf numFmtId="0" fontId="49" fillId="0" borderId="52" xfId="3" applyFont="1" applyBorder="1" applyAlignment="1">
      <alignment horizontal="center" vertical="center"/>
    </xf>
    <xf numFmtId="0" fontId="49" fillId="0" borderId="18" xfId="3" applyFont="1" applyBorder="1" applyAlignment="1">
      <alignment horizontal="center" vertical="center"/>
    </xf>
    <xf numFmtId="0" fontId="27" fillId="0" borderId="2" xfId="3" quotePrefix="1" applyFont="1" applyBorder="1" applyAlignment="1" applyProtection="1">
      <alignment horizontal="center" vertical="center" shrinkToFit="1"/>
      <protection locked="0"/>
    </xf>
    <xf numFmtId="0" fontId="27" fillId="0" borderId="0" xfId="3" applyFont="1" applyBorder="1" applyAlignment="1" applyProtection="1">
      <alignment horizontal="center" vertical="center" shrinkToFit="1"/>
      <protection locked="0"/>
    </xf>
    <xf numFmtId="0" fontId="27" fillId="0" borderId="33" xfId="3" applyFont="1" applyBorder="1" applyAlignment="1" applyProtection="1">
      <alignment horizontal="center" vertical="center" shrinkToFit="1"/>
      <protection locked="0"/>
    </xf>
    <xf numFmtId="0" fontId="27" fillId="0" borderId="11" xfId="3" applyFont="1" applyBorder="1" applyAlignment="1" applyProtection="1">
      <alignment horizontal="center" vertical="center" shrinkToFit="1"/>
      <protection locked="0"/>
    </xf>
    <xf numFmtId="0" fontId="27" fillId="0" borderId="73" xfId="3" applyFont="1" applyBorder="1" applyAlignment="1" applyProtection="1">
      <alignment horizontal="center" vertical="center" shrinkToFit="1"/>
      <protection locked="0"/>
    </xf>
    <xf numFmtId="0" fontId="27" fillId="0" borderId="3" xfId="3" applyFont="1" applyBorder="1" applyAlignment="1" applyProtection="1">
      <alignment horizontal="center" vertical="center" shrinkToFit="1"/>
      <protection locked="0"/>
    </xf>
    <xf numFmtId="0" fontId="27" fillId="0" borderId="53" xfId="3" applyFont="1" applyBorder="1" applyAlignment="1" applyProtection="1">
      <alignment horizontal="center" vertical="center" shrinkToFit="1"/>
      <protection locked="0"/>
    </xf>
    <xf numFmtId="0" fontId="27" fillId="0" borderId="54" xfId="3" applyFont="1" applyBorder="1" applyAlignment="1" applyProtection="1">
      <alignment horizontal="center" vertical="center" shrinkToFit="1"/>
      <protection locked="0"/>
    </xf>
    <xf numFmtId="0" fontId="27" fillId="0" borderId="0" xfId="3" quotePrefix="1" applyFont="1" applyBorder="1" applyAlignment="1" applyProtection="1">
      <alignment horizontal="center" vertical="center" shrinkToFit="1"/>
      <protection locked="0"/>
    </xf>
    <xf numFmtId="0" fontId="15" fillId="0" borderId="26" xfId="3" applyFont="1" applyFill="1" applyBorder="1" applyAlignment="1" applyProtection="1">
      <alignment horizontal="center" vertical="center" wrapText="1" shrinkToFit="1"/>
    </xf>
    <xf numFmtId="0" fontId="15" fillId="0" borderId="12" xfId="3" applyFont="1" applyFill="1" applyBorder="1" applyAlignment="1" applyProtection="1">
      <alignment horizontal="center" vertical="center" wrapText="1" shrinkToFit="1"/>
    </xf>
    <xf numFmtId="0" fontId="15" fillId="0" borderId="2" xfId="3" applyFont="1" applyFill="1" applyBorder="1" applyAlignment="1" applyProtection="1">
      <alignment horizontal="center" vertical="center" wrapText="1" shrinkToFit="1"/>
    </xf>
    <xf numFmtId="0" fontId="15" fillId="0" borderId="0" xfId="3" applyFont="1" applyFill="1" applyBorder="1" applyAlignment="1" applyProtection="1">
      <alignment horizontal="center" vertical="center" wrapText="1" shrinkToFit="1"/>
    </xf>
    <xf numFmtId="0" fontId="15" fillId="0" borderId="3" xfId="3" applyFont="1" applyFill="1" applyBorder="1" applyAlignment="1" applyProtection="1">
      <alignment horizontal="center" vertical="center" wrapText="1" shrinkToFit="1"/>
    </xf>
    <xf numFmtId="0" fontId="15" fillId="0" borderId="11" xfId="3" applyFont="1" applyFill="1" applyBorder="1" applyAlignment="1" applyProtection="1">
      <alignment horizontal="center" vertical="center" wrapText="1" shrinkToFit="1"/>
    </xf>
    <xf numFmtId="0" fontId="15" fillId="0" borderId="8" xfId="3" applyFont="1" applyFill="1" applyBorder="1" applyAlignment="1" applyProtection="1">
      <alignment horizontal="center" vertical="center" wrapText="1" shrinkToFit="1"/>
    </xf>
    <xf numFmtId="0" fontId="15" fillId="0" borderId="10" xfId="3" applyFont="1" applyFill="1" applyBorder="1" applyAlignment="1" applyProtection="1">
      <alignment horizontal="center" vertical="center" wrapText="1" shrinkToFit="1"/>
    </xf>
    <xf numFmtId="0" fontId="26" fillId="0" borderId="0" xfId="3" quotePrefix="1" applyFont="1" applyBorder="1" applyAlignment="1" applyProtection="1">
      <alignment horizontal="center" vertical="center" shrinkToFit="1"/>
      <protection locked="0"/>
    </xf>
    <xf numFmtId="0" fontId="26" fillId="0" borderId="0" xfId="3" applyFont="1" applyBorder="1" applyAlignment="1" applyProtection="1">
      <alignment horizontal="center" vertical="center" shrinkToFit="1"/>
      <protection locked="0"/>
    </xf>
    <xf numFmtId="0" fontId="26" fillId="0" borderId="3" xfId="3" applyFont="1" applyBorder="1" applyAlignment="1" applyProtection="1">
      <alignment horizontal="center" vertical="center" shrinkToFit="1"/>
      <protection locked="0"/>
    </xf>
    <xf numFmtId="0" fontId="26" fillId="0" borderId="8" xfId="3" applyFont="1" applyBorder="1" applyAlignment="1" applyProtection="1">
      <alignment horizontal="center" vertical="center" shrinkToFit="1"/>
      <protection locked="0"/>
    </xf>
    <xf numFmtId="0" fontId="26" fillId="0" borderId="10" xfId="3" applyFont="1" applyBorder="1" applyAlignment="1" applyProtection="1">
      <alignment horizontal="center" vertical="center" shrinkToFit="1"/>
      <protection locked="0"/>
    </xf>
    <xf numFmtId="0" fontId="10" fillId="0" borderId="2" xfId="3" quotePrefix="1" applyFont="1" applyBorder="1" applyAlignment="1" applyProtection="1">
      <alignment horizontal="center" vertical="center" shrinkToFit="1"/>
      <protection locked="0"/>
    </xf>
    <xf numFmtId="0" fontId="10" fillId="0" borderId="0" xfId="3" applyFont="1" applyBorder="1" applyAlignment="1" applyProtection="1">
      <alignment horizontal="center" vertical="center" shrinkToFit="1"/>
      <protection locked="0"/>
    </xf>
    <xf numFmtId="0" fontId="10" fillId="0" borderId="33" xfId="3" applyFont="1" applyBorder="1" applyAlignment="1" applyProtection="1">
      <alignment horizontal="center" vertical="center" shrinkToFit="1"/>
      <protection locked="0"/>
    </xf>
    <xf numFmtId="0" fontId="10" fillId="0" borderId="11" xfId="3" applyFont="1" applyBorder="1" applyAlignment="1" applyProtection="1">
      <alignment horizontal="center" vertical="center" shrinkToFit="1"/>
      <protection locked="0"/>
    </xf>
    <xf numFmtId="0" fontId="10" fillId="0" borderId="8" xfId="3" applyFont="1" applyBorder="1" applyAlignment="1" applyProtection="1">
      <alignment horizontal="center" vertical="center" shrinkToFit="1"/>
      <protection locked="0"/>
    </xf>
    <xf numFmtId="0" fontId="10" fillId="0" borderId="73" xfId="3" applyFont="1" applyBorder="1" applyAlignment="1" applyProtection="1">
      <alignment horizontal="center" vertical="center" shrinkToFit="1"/>
      <protection locked="0"/>
    </xf>
    <xf numFmtId="56" fontId="26" fillId="0" borderId="29" xfId="3" quotePrefix="1" applyNumberFormat="1" applyFont="1" applyBorder="1" applyAlignment="1" applyProtection="1">
      <alignment horizontal="center" vertical="center" shrinkToFit="1"/>
      <protection locked="0"/>
    </xf>
    <xf numFmtId="0" fontId="26" fillId="0" borderId="7" xfId="3" applyFont="1" applyBorder="1" applyAlignment="1" applyProtection="1">
      <alignment horizontal="center" vertical="center" shrinkToFit="1"/>
      <protection locked="0"/>
    </xf>
    <xf numFmtId="0" fontId="26" fillId="0" borderId="27" xfId="3" applyFont="1" applyBorder="1" applyAlignment="1" applyProtection="1">
      <alignment horizontal="center" vertical="center" shrinkToFit="1"/>
      <protection locked="0"/>
    </xf>
    <xf numFmtId="0" fontId="26" fillId="0" borderId="16" xfId="3" applyFont="1" applyBorder="1" applyAlignment="1" applyProtection="1">
      <alignment horizontal="center" vertical="center" shrinkToFit="1"/>
      <protection locked="0"/>
    </xf>
    <xf numFmtId="0" fontId="26" fillId="0" borderId="6" xfId="3" applyFont="1" applyBorder="1" applyAlignment="1" applyProtection="1">
      <alignment horizontal="center" vertical="center" shrinkToFit="1"/>
      <protection locked="0"/>
    </xf>
    <xf numFmtId="0" fontId="26" fillId="0" borderId="17" xfId="3" applyFont="1" applyBorder="1" applyAlignment="1" applyProtection="1">
      <alignment horizontal="center" vertical="center" shrinkToFit="1"/>
      <protection locked="0"/>
    </xf>
    <xf numFmtId="0" fontId="26" fillId="0" borderId="12" xfId="3" applyFont="1" applyBorder="1" applyAlignment="1" applyProtection="1">
      <alignment horizontal="center" vertical="center" shrinkToFit="1"/>
      <protection locked="0"/>
    </xf>
    <xf numFmtId="0" fontId="26" fillId="0" borderId="25" xfId="3" applyFont="1" applyBorder="1" applyAlignment="1" applyProtection="1">
      <alignment horizontal="center" vertical="center" shrinkToFit="1"/>
      <protection locked="0"/>
    </xf>
    <xf numFmtId="0" fontId="26" fillId="0" borderId="18" xfId="3" applyFont="1" applyBorder="1" applyAlignment="1" applyProtection="1">
      <alignment horizontal="center" vertical="center" shrinkToFit="1"/>
      <protection locked="0"/>
    </xf>
    <xf numFmtId="0" fontId="26" fillId="0" borderId="50" xfId="3" applyFont="1" applyBorder="1" applyAlignment="1" applyProtection="1">
      <alignment horizontal="center" vertical="center" shrinkToFit="1"/>
      <protection locked="0"/>
    </xf>
    <xf numFmtId="0" fontId="27" fillId="0" borderId="39" xfId="3" applyFont="1" applyBorder="1" applyAlignment="1">
      <alignment horizontal="center" vertical="center" shrinkToFit="1"/>
    </xf>
    <xf numFmtId="0" fontId="27" fillId="0" borderId="12" xfId="3" applyFont="1" applyBorder="1" applyAlignment="1">
      <alignment horizontal="center" vertical="center" shrinkToFit="1"/>
    </xf>
    <xf numFmtId="0" fontId="27" fillId="0" borderId="1" xfId="3" applyFont="1" applyBorder="1" applyAlignment="1">
      <alignment horizontal="center" vertical="center" shrinkToFit="1"/>
    </xf>
    <xf numFmtId="0" fontId="27" fillId="0" borderId="0" xfId="3" applyFont="1" applyAlignment="1">
      <alignment horizontal="center" vertical="center" shrinkToFit="1"/>
    </xf>
    <xf numFmtId="0" fontId="27" fillId="0" borderId="56" xfId="3" applyFont="1" applyFill="1" applyBorder="1" applyAlignment="1" applyProtection="1">
      <alignment horizontal="center" vertical="center" shrinkToFit="1"/>
      <protection locked="0"/>
    </xf>
    <xf numFmtId="0" fontId="27" fillId="0" borderId="57" xfId="3" applyFont="1" applyFill="1" applyBorder="1" applyAlignment="1" applyProtection="1">
      <alignment horizontal="center" vertical="center" shrinkToFit="1"/>
      <protection locked="0"/>
    </xf>
    <xf numFmtId="0" fontId="27" fillId="0" borderId="59" xfId="3" applyFont="1" applyFill="1" applyBorder="1" applyAlignment="1" applyProtection="1">
      <alignment horizontal="center" vertical="center" shrinkToFit="1"/>
      <protection locked="0"/>
    </xf>
    <xf numFmtId="0" fontId="27" fillId="0" borderId="60" xfId="3" applyFont="1" applyFill="1" applyBorder="1" applyAlignment="1" applyProtection="1">
      <alignment horizontal="center" vertical="center" shrinkToFit="1"/>
      <protection locked="0"/>
    </xf>
    <xf numFmtId="0" fontId="26" fillId="0" borderId="2" xfId="3" quotePrefix="1" applyFont="1" applyBorder="1" applyAlignment="1" applyProtection="1">
      <alignment horizontal="center" vertical="center" shrinkToFit="1"/>
      <protection locked="0"/>
    </xf>
    <xf numFmtId="0" fontId="26" fillId="0" borderId="33" xfId="3" applyFont="1" applyBorder="1" applyAlignment="1" applyProtection="1">
      <alignment horizontal="center" vertical="center" shrinkToFit="1"/>
      <protection locked="0"/>
    </xf>
    <xf numFmtId="0" fontId="26" fillId="0" borderId="53" xfId="3" applyFont="1" applyBorder="1" applyAlignment="1" applyProtection="1">
      <alignment horizontal="center" vertical="center" shrinkToFit="1"/>
      <protection locked="0"/>
    </xf>
    <xf numFmtId="0" fontId="26" fillId="0" borderId="54" xfId="3" applyFont="1" applyBorder="1" applyAlignment="1" applyProtection="1">
      <alignment horizontal="center" vertical="center" shrinkToFit="1"/>
      <protection locked="0"/>
    </xf>
    <xf numFmtId="177" fontId="27" fillId="0" borderId="37" xfId="3" applyNumberFormat="1" applyFont="1" applyFill="1" applyBorder="1" applyAlignment="1">
      <alignment horizontal="center" vertical="center" shrinkToFit="1"/>
    </xf>
    <xf numFmtId="177" fontId="27" fillId="0" borderId="12" xfId="3" applyNumberFormat="1" applyFont="1" applyFill="1" applyBorder="1" applyAlignment="1">
      <alignment horizontal="center" vertical="center" shrinkToFit="1"/>
    </xf>
    <xf numFmtId="177" fontId="27" fillId="0" borderId="52" xfId="3" applyNumberFormat="1" applyFont="1" applyFill="1" applyBorder="1" applyAlignment="1">
      <alignment horizontal="center" vertical="center" shrinkToFit="1"/>
    </xf>
    <xf numFmtId="177" fontId="27" fillId="0" borderId="18" xfId="3" applyNumberFormat="1" applyFont="1" applyFill="1" applyBorder="1" applyAlignment="1">
      <alignment horizontal="center" vertical="center" shrinkToFit="1"/>
    </xf>
    <xf numFmtId="178" fontId="49" fillId="0" borderId="0" xfId="3" applyNumberFormat="1" applyFont="1" applyFill="1" applyBorder="1" applyAlignment="1">
      <alignment horizontal="center" vertical="center" shrinkToFit="1"/>
    </xf>
    <xf numFmtId="178" fontId="49" fillId="0" borderId="5" xfId="3" applyNumberFormat="1" applyFont="1" applyFill="1" applyBorder="1" applyAlignment="1">
      <alignment horizontal="center" vertical="center" shrinkToFit="1"/>
    </xf>
    <xf numFmtId="178" fontId="49" fillId="0" borderId="18" xfId="3" applyNumberFormat="1" applyFont="1" applyFill="1" applyBorder="1" applyAlignment="1">
      <alignment horizontal="center" vertical="center" shrinkToFit="1"/>
    </xf>
    <xf numFmtId="178" fontId="49" fillId="0" borderId="55" xfId="3" applyNumberFormat="1" applyFont="1" applyFill="1" applyBorder="1" applyAlignment="1">
      <alignment horizontal="center" vertical="center" shrinkToFit="1"/>
    </xf>
    <xf numFmtId="0" fontId="13" fillId="0" borderId="2" xfId="3" applyFont="1" applyFill="1" applyBorder="1" applyAlignment="1" applyProtection="1">
      <alignment horizontal="center" vertical="center" shrinkToFit="1"/>
    </xf>
    <xf numFmtId="0" fontId="3" fillId="0" borderId="103" xfId="3" applyFont="1" applyFill="1" applyBorder="1" applyAlignment="1" applyProtection="1">
      <alignment horizontal="center" vertical="center" shrinkToFit="1"/>
    </xf>
    <xf numFmtId="0" fontId="26" fillId="0" borderId="11" xfId="3" applyFont="1" applyBorder="1" applyAlignment="1" applyProtection="1">
      <alignment horizontal="center" vertical="center" shrinkToFit="1"/>
      <protection locked="0"/>
    </xf>
    <xf numFmtId="0" fontId="26" fillId="0" borderId="73" xfId="3" applyFont="1" applyBorder="1" applyAlignment="1" applyProtection="1">
      <alignment horizontal="center" vertical="center" shrinkToFit="1"/>
      <protection locked="0"/>
    </xf>
    <xf numFmtId="0" fontId="3" fillId="0" borderId="0" xfId="3" quotePrefix="1" applyFont="1" applyFill="1" applyAlignment="1" applyProtection="1">
      <alignment horizontal="center" vertical="center" shrinkToFit="1"/>
    </xf>
    <xf numFmtId="0" fontId="3" fillId="0" borderId="75" xfId="3" applyFont="1" applyFill="1" applyBorder="1" applyAlignment="1" applyProtection="1">
      <alignment horizontal="center" vertical="center" shrinkToFit="1"/>
    </xf>
    <xf numFmtId="0" fontId="10" fillId="0" borderId="12" xfId="3" applyFont="1" applyBorder="1" applyAlignment="1" applyProtection="1">
      <alignment horizontal="center" vertical="center" shrinkToFit="1"/>
      <protection locked="0"/>
    </xf>
    <xf numFmtId="0" fontId="10" fillId="0" borderId="25" xfId="3" applyFont="1" applyBorder="1" applyAlignment="1" applyProtection="1">
      <alignment horizontal="center" vertical="center" shrinkToFit="1"/>
      <protection locked="0"/>
    </xf>
    <xf numFmtId="0" fontId="10" fillId="0" borderId="18" xfId="3" applyFont="1" applyBorder="1" applyAlignment="1" applyProtection="1">
      <alignment horizontal="center" vertical="center" shrinkToFit="1"/>
      <protection locked="0"/>
    </xf>
    <xf numFmtId="0" fontId="10" fillId="0" borderId="50" xfId="3" applyFont="1" applyBorder="1" applyAlignment="1" applyProtection="1">
      <alignment horizontal="center" vertical="center" shrinkToFit="1"/>
      <protection locked="0"/>
    </xf>
    <xf numFmtId="177" fontId="3" fillId="0" borderId="37" xfId="3" applyNumberFormat="1" applyFont="1" applyFill="1" applyBorder="1" applyAlignment="1">
      <alignment horizontal="center" vertical="center" shrinkToFit="1"/>
    </xf>
    <xf numFmtId="177" fontId="3" fillId="0" borderId="12" xfId="3" applyNumberFormat="1" applyFont="1" applyFill="1" applyBorder="1" applyAlignment="1">
      <alignment horizontal="center" vertical="center" shrinkToFit="1"/>
    </xf>
    <xf numFmtId="177" fontId="3" fillId="0" borderId="52" xfId="3" applyNumberFormat="1" applyFont="1" applyFill="1" applyBorder="1" applyAlignment="1">
      <alignment horizontal="center" vertical="center" shrinkToFit="1"/>
    </xf>
    <xf numFmtId="177" fontId="3" fillId="0" borderId="18" xfId="3" applyNumberFormat="1" applyFont="1" applyFill="1" applyBorder="1" applyAlignment="1">
      <alignment horizontal="center" vertical="center" shrinkToFit="1"/>
    </xf>
    <xf numFmtId="0" fontId="10" fillId="0" borderId="29" xfId="3" quotePrefix="1" applyFont="1" applyBorder="1" applyAlignment="1" applyProtection="1">
      <alignment horizontal="center" vertical="center" shrinkToFit="1"/>
      <protection locked="0"/>
    </xf>
    <xf numFmtId="0" fontId="10" fillId="0" borderId="7" xfId="3" applyFont="1" applyBorder="1" applyAlignment="1" applyProtection="1">
      <alignment horizontal="center" vertical="center" shrinkToFit="1"/>
      <protection locked="0"/>
    </xf>
    <xf numFmtId="0" fontId="10" fillId="0" borderId="27" xfId="3" applyFont="1" applyBorder="1" applyAlignment="1" applyProtection="1">
      <alignment horizontal="center" vertical="center" shrinkToFit="1"/>
      <protection locked="0"/>
    </xf>
    <xf numFmtId="0" fontId="10" fillId="0" borderId="16" xfId="3" applyFont="1" applyBorder="1" applyAlignment="1" applyProtection="1">
      <alignment horizontal="center" vertical="center" shrinkToFit="1"/>
      <protection locked="0"/>
    </xf>
    <xf numFmtId="0" fontId="10" fillId="0" borderId="6" xfId="3" applyFont="1" applyBorder="1" applyAlignment="1" applyProtection="1">
      <alignment horizontal="center" vertical="center" shrinkToFit="1"/>
      <protection locked="0"/>
    </xf>
    <xf numFmtId="0" fontId="10" fillId="0" borderId="17" xfId="3" applyFont="1" applyBorder="1" applyAlignment="1" applyProtection="1">
      <alignment horizontal="center" vertical="center" shrinkToFit="1"/>
      <protection locked="0"/>
    </xf>
    <xf numFmtId="0" fontId="10" fillId="0" borderId="53" xfId="3" applyFont="1" applyBorder="1" applyAlignment="1" applyProtection="1">
      <alignment horizontal="center" vertical="center" shrinkToFit="1"/>
      <protection locked="0"/>
    </xf>
    <xf numFmtId="0" fontId="10" fillId="0" borderId="54" xfId="3" applyFont="1" applyBorder="1" applyAlignment="1" applyProtection="1">
      <alignment horizontal="center" vertical="center" shrinkToFit="1"/>
      <protection locked="0"/>
    </xf>
    <xf numFmtId="1" fontId="3" fillId="0" borderId="0" xfId="3" applyNumberFormat="1" applyFont="1" applyBorder="1" applyAlignment="1">
      <alignment horizontal="center" vertical="center" shrinkToFit="1"/>
    </xf>
    <xf numFmtId="1" fontId="3" fillId="0" borderId="18" xfId="3" applyNumberFormat="1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52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3" fillId="0" borderId="72" xfId="3" applyFont="1" applyFill="1" applyBorder="1" applyAlignment="1" applyProtection="1">
      <alignment horizontal="center" vertical="center" shrinkToFit="1"/>
    </xf>
    <xf numFmtId="0" fontId="3" fillId="0" borderId="76" xfId="3" applyFont="1" applyBorder="1" applyAlignment="1">
      <alignment horizontal="center" vertical="center" shrinkToFit="1"/>
    </xf>
    <xf numFmtId="0" fontId="3" fillId="0" borderId="77" xfId="3" applyFont="1" applyBorder="1" applyAlignment="1">
      <alignment horizontal="center" vertical="center" shrinkToFit="1"/>
    </xf>
    <xf numFmtId="0" fontId="3" fillId="0" borderId="18" xfId="3" applyFont="1" applyBorder="1" applyAlignment="1">
      <alignment horizontal="center" vertical="center" shrinkToFit="1"/>
    </xf>
    <xf numFmtId="0" fontId="3" fillId="0" borderId="55" xfId="3" applyFont="1" applyBorder="1" applyAlignment="1">
      <alignment horizontal="center" vertical="center" shrinkToFit="1"/>
    </xf>
    <xf numFmtId="0" fontId="10" fillId="0" borderId="3" xfId="3" applyFont="1" applyBorder="1" applyAlignment="1" applyProtection="1">
      <alignment horizontal="center" vertical="center" shrinkToFit="1"/>
      <protection locked="0"/>
    </xf>
    <xf numFmtId="0" fontId="10" fillId="0" borderId="0" xfId="3" quotePrefix="1" applyFont="1" applyBorder="1" applyAlignment="1" applyProtection="1">
      <alignment horizontal="center" vertical="center" shrinkToFit="1"/>
      <protection locked="0"/>
    </xf>
    <xf numFmtId="0" fontId="10" fillId="0" borderId="10" xfId="3" applyFont="1" applyBorder="1" applyAlignment="1" applyProtection="1">
      <alignment horizontal="center" vertical="center" shrinkToFit="1"/>
      <protection locked="0"/>
    </xf>
    <xf numFmtId="0" fontId="27" fillId="0" borderId="48" xfId="3" applyFont="1" applyBorder="1" applyAlignment="1">
      <alignment horizontal="center" vertical="center" shrinkToFit="1"/>
    </xf>
    <xf numFmtId="0" fontId="27" fillId="0" borderId="49" xfId="3" applyFont="1" applyBorder="1" applyAlignment="1">
      <alignment horizontal="center" vertical="center" shrinkToFit="1"/>
    </xf>
    <xf numFmtId="0" fontId="27" fillId="0" borderId="18" xfId="3" applyFont="1" applyBorder="1" applyAlignment="1">
      <alignment horizontal="center" vertical="center" shrinkToFit="1"/>
    </xf>
    <xf numFmtId="0" fontId="27" fillId="0" borderId="55" xfId="3" applyFont="1" applyBorder="1" applyAlignment="1">
      <alignment horizontal="center" vertical="center" shrinkToFit="1"/>
    </xf>
    <xf numFmtId="176" fontId="3" fillId="0" borderId="0" xfId="3" applyNumberFormat="1" applyFont="1" applyBorder="1" applyAlignment="1">
      <alignment horizontal="center" vertical="center" shrinkToFit="1"/>
    </xf>
    <xf numFmtId="176" fontId="3" fillId="0" borderId="8" xfId="3" applyNumberFormat="1" applyFont="1" applyBorder="1" applyAlignment="1">
      <alignment horizontal="center" vertical="center" shrinkToFit="1"/>
    </xf>
    <xf numFmtId="176" fontId="3" fillId="0" borderId="38" xfId="3" applyNumberFormat="1" applyFont="1" applyBorder="1" applyAlignment="1">
      <alignment horizontal="center" vertical="center" shrinkToFit="1"/>
    </xf>
    <xf numFmtId="0" fontId="3" fillId="0" borderId="19" xfId="3" applyFont="1" applyFill="1" applyBorder="1" applyAlignment="1" applyProtection="1">
      <alignment horizontal="right" vertical="center" shrinkToFit="1"/>
    </xf>
    <xf numFmtId="0" fontId="3" fillId="0" borderId="5" xfId="3" applyFont="1" applyFill="1" applyBorder="1" applyAlignment="1" applyProtection="1">
      <alignment horizontal="right" vertical="center" shrinkToFit="1"/>
    </xf>
    <xf numFmtId="0" fontId="3" fillId="0" borderId="20" xfId="3" applyFont="1" applyFill="1" applyBorder="1" applyAlignment="1" applyProtection="1">
      <alignment horizontal="right" vertical="center" shrinkToFit="1"/>
    </xf>
    <xf numFmtId="0" fontId="3" fillId="0" borderId="8" xfId="3" applyFont="1" applyFill="1" applyBorder="1" applyAlignment="1" applyProtection="1">
      <alignment horizontal="right" vertical="center" shrinkToFit="1"/>
    </xf>
    <xf numFmtId="0" fontId="3" fillId="0" borderId="38" xfId="3" applyFont="1" applyFill="1" applyBorder="1" applyAlignment="1" applyProtection="1">
      <alignment horizontal="right" vertical="center" shrinkToFit="1"/>
    </xf>
    <xf numFmtId="0" fontId="7" fillId="0" borderId="0" xfId="3" applyFont="1" applyFill="1" applyBorder="1" applyAlignment="1" applyProtection="1">
      <alignment horizontal="center" vertical="center" shrinkToFit="1"/>
    </xf>
    <xf numFmtId="178" fontId="8" fillId="0" borderId="12" xfId="3" applyNumberFormat="1" applyFont="1" applyFill="1" applyBorder="1" applyAlignment="1">
      <alignment horizontal="center" vertical="center" shrinkToFit="1"/>
    </xf>
    <xf numFmtId="178" fontId="8" fillId="0" borderId="40" xfId="3" applyNumberFormat="1" applyFont="1" applyFill="1" applyBorder="1" applyAlignment="1">
      <alignment horizontal="center" vertical="center" shrinkToFit="1"/>
    </xf>
    <xf numFmtId="178" fontId="8" fillId="0" borderId="78" xfId="3" applyNumberFormat="1" applyFont="1" applyFill="1" applyBorder="1" applyAlignment="1">
      <alignment horizontal="center" vertical="center" shrinkToFit="1"/>
    </xf>
    <xf numFmtId="178" fontId="8" fillId="0" borderId="79" xfId="3" applyNumberFormat="1" applyFont="1" applyFill="1" applyBorder="1" applyAlignment="1">
      <alignment horizontal="center" vertical="center" shrinkToFit="1"/>
    </xf>
    <xf numFmtId="0" fontId="3" fillId="0" borderId="0" xfId="3" applyFont="1" applyFill="1" applyAlignment="1">
      <alignment horizontal="center" vertical="center" shrinkToFit="1"/>
    </xf>
    <xf numFmtId="0" fontId="3" fillId="0" borderId="44" xfId="3" applyFont="1" applyFill="1" applyBorder="1" applyAlignment="1" applyProtection="1">
      <alignment horizontal="left" vertical="center" shrinkToFit="1"/>
    </xf>
    <xf numFmtId="0" fontId="3" fillId="0" borderId="7" xfId="3" applyFont="1" applyFill="1" applyBorder="1" applyAlignment="1" applyProtection="1">
      <alignment horizontal="left" vertical="center" shrinkToFit="1"/>
    </xf>
    <xf numFmtId="0" fontId="3" fillId="0" borderId="27" xfId="3" applyFont="1" applyFill="1" applyBorder="1" applyAlignment="1" applyProtection="1">
      <alignment horizontal="left" vertical="center" shrinkToFit="1"/>
    </xf>
    <xf numFmtId="0" fontId="3" fillId="0" borderId="19" xfId="3" applyFont="1" applyFill="1" applyBorder="1" applyAlignment="1" applyProtection="1">
      <alignment horizontal="left" vertical="center" shrinkToFit="1"/>
    </xf>
    <xf numFmtId="0" fontId="3" fillId="0" borderId="5" xfId="3" applyFont="1" applyFill="1" applyBorder="1" applyAlignment="1" applyProtection="1">
      <alignment horizontal="left" vertical="center" shrinkToFit="1"/>
    </xf>
    <xf numFmtId="176" fontId="3" fillId="0" borderId="48" xfId="3" applyNumberFormat="1" applyFont="1" applyBorder="1" applyAlignment="1">
      <alignment horizontal="center" vertical="center" shrinkToFit="1"/>
    </xf>
    <xf numFmtId="176" fontId="3" fillId="0" borderId="49" xfId="3" applyNumberFormat="1" applyFont="1" applyBorder="1" applyAlignment="1">
      <alignment horizontal="center" vertical="center" shrinkToFit="1"/>
    </xf>
    <xf numFmtId="176" fontId="3" fillId="0" borderId="6" xfId="3" applyNumberFormat="1" applyFont="1" applyBorder="1" applyAlignment="1">
      <alignment horizontal="center" vertical="center" shrinkToFit="1"/>
    </xf>
    <xf numFmtId="176" fontId="3" fillId="0" borderId="17" xfId="3" applyNumberFormat="1" applyFont="1" applyBorder="1" applyAlignment="1">
      <alignment horizontal="center" vertical="center" shrinkToFit="1"/>
    </xf>
    <xf numFmtId="0" fontId="10" fillId="0" borderId="12" xfId="3" quotePrefix="1" applyFont="1" applyBorder="1" applyAlignment="1" applyProtection="1">
      <alignment horizontal="center" vertical="center" shrinkToFit="1"/>
      <protection locked="0"/>
    </xf>
    <xf numFmtId="0" fontId="3" fillId="0" borderId="16" xfId="3" applyFont="1" applyFill="1" applyBorder="1" applyAlignment="1">
      <alignment horizontal="center" vertical="center" shrinkToFit="1"/>
    </xf>
    <xf numFmtId="0" fontId="3" fillId="0" borderId="6" xfId="3" applyFont="1" applyFill="1" applyBorder="1" applyAlignment="1">
      <alignment horizontal="center" vertical="center" shrinkToFit="1"/>
    </xf>
    <xf numFmtId="0" fontId="3" fillId="0" borderId="45" xfId="3" applyFont="1" applyFill="1" applyBorder="1" applyAlignment="1">
      <alignment horizontal="center" vertical="center" shrinkToFit="1"/>
    </xf>
    <xf numFmtId="0" fontId="10" fillId="0" borderId="46" xfId="3" applyFont="1" applyBorder="1" applyAlignment="1" applyProtection="1">
      <alignment horizontal="center" vertical="center" shrinkToFit="1"/>
      <protection locked="0"/>
    </xf>
    <xf numFmtId="0" fontId="10" fillId="0" borderId="47" xfId="3" applyFont="1" applyBorder="1" applyAlignment="1" applyProtection="1">
      <alignment horizontal="center" vertical="center" shrinkToFit="1"/>
      <protection locked="0"/>
    </xf>
    <xf numFmtId="0" fontId="10" fillId="0" borderId="45" xfId="3" applyFont="1" applyBorder="1" applyAlignment="1" applyProtection="1">
      <alignment horizontal="center" vertical="center" shrinkToFit="1"/>
      <protection locked="0"/>
    </xf>
    <xf numFmtId="0" fontId="3" fillId="0" borderId="48" xfId="3" applyFont="1" applyBorder="1" applyAlignment="1">
      <alignment horizontal="center" vertical="center" shrinkToFit="1"/>
    </xf>
    <xf numFmtId="0" fontId="3" fillId="0" borderId="49" xfId="3" applyFont="1" applyBorder="1" applyAlignment="1">
      <alignment horizontal="center" vertical="center" shrinkToFit="1"/>
    </xf>
    <xf numFmtId="0" fontId="8" fillId="0" borderId="51" xfId="3" applyFont="1" applyBorder="1" applyAlignment="1">
      <alignment horizontal="center" vertical="center"/>
    </xf>
    <xf numFmtId="0" fontId="8" fillId="0" borderId="48" xfId="3" applyFont="1" applyBorder="1" applyAlignment="1">
      <alignment horizontal="center" vertical="center"/>
    </xf>
    <xf numFmtId="0" fontId="27" fillId="0" borderId="0" xfId="3" applyFont="1" applyFill="1" applyBorder="1" applyAlignment="1" applyProtection="1">
      <alignment horizontal="center" vertical="center" shrinkToFit="1"/>
    </xf>
    <xf numFmtId="0" fontId="3" fillId="0" borderId="103" xfId="3" applyFont="1" applyFill="1" applyBorder="1" applyAlignment="1" applyProtection="1">
      <alignment horizontal="left" vertical="top" shrinkToFit="1"/>
    </xf>
    <xf numFmtId="0" fontId="3" fillId="0" borderId="0" xfId="3" applyFont="1" applyFill="1" applyBorder="1" applyAlignment="1" applyProtection="1">
      <alignment horizontal="left" vertical="top" shrinkToFit="1"/>
    </xf>
    <xf numFmtId="0" fontId="22" fillId="0" borderId="0" xfId="3" applyFont="1" applyAlignment="1">
      <alignment horizontal="center" vertical="center" shrinkToFit="1"/>
    </xf>
    <xf numFmtId="0" fontId="3" fillId="0" borderId="56" xfId="3" applyFont="1" applyFill="1" applyBorder="1" applyAlignment="1" applyProtection="1">
      <alignment horizontal="center" vertical="center" shrinkToFit="1"/>
    </xf>
    <xf numFmtId="0" fontId="3" fillId="0" borderId="57" xfId="3" applyFont="1" applyFill="1" applyBorder="1" applyAlignment="1" applyProtection="1">
      <alignment horizontal="center" vertical="center" shrinkToFit="1"/>
    </xf>
    <xf numFmtId="0" fontId="3" fillId="0" borderId="58" xfId="3" applyFont="1" applyFill="1" applyBorder="1" applyAlignment="1" applyProtection="1">
      <alignment horizontal="center" vertical="center" shrinkToFit="1"/>
    </xf>
    <xf numFmtId="0" fontId="3" fillId="0" borderId="59" xfId="3" applyFont="1" applyFill="1" applyBorder="1" applyAlignment="1" applyProtection="1">
      <alignment horizontal="center" vertical="center" shrinkToFit="1"/>
    </xf>
    <xf numFmtId="0" fontId="3" fillId="0" borderId="60" xfId="3" applyFont="1" applyFill="1" applyBorder="1" applyAlignment="1" applyProtection="1">
      <alignment horizontal="center" vertical="center" shrinkToFit="1"/>
    </xf>
    <xf numFmtId="0" fontId="3" fillId="0" borderId="61" xfId="3" applyFont="1" applyFill="1" applyBorder="1" applyAlignment="1" applyProtection="1">
      <alignment horizontal="center" vertical="center" shrinkToFit="1"/>
    </xf>
    <xf numFmtId="0" fontId="3" fillId="0" borderId="62" xfId="3" applyFont="1" applyFill="1" applyBorder="1" applyAlignment="1" applyProtection="1">
      <alignment horizontal="center" vertical="center" shrinkToFit="1"/>
    </xf>
    <xf numFmtId="0" fontId="3" fillId="0" borderId="63" xfId="3" applyFont="1" applyFill="1" applyBorder="1" applyAlignment="1" applyProtection="1">
      <alignment horizontal="center" vertical="center" shrinkToFit="1"/>
    </xf>
    <xf numFmtId="0" fontId="3" fillId="0" borderId="64" xfId="3" applyFont="1" applyFill="1" applyBorder="1" applyAlignment="1" applyProtection="1">
      <alignment horizontal="center" vertical="center" shrinkToFit="1"/>
    </xf>
    <xf numFmtId="0" fontId="27" fillId="0" borderId="0" xfId="3" applyFont="1" applyFill="1" applyAlignment="1" applyProtection="1">
      <alignment horizontal="center" vertical="center" shrinkToFit="1"/>
    </xf>
    <xf numFmtId="178" fontId="8" fillId="0" borderId="18" xfId="3" applyNumberFormat="1" applyFont="1" applyFill="1" applyBorder="1" applyAlignment="1">
      <alignment horizontal="center" vertical="center" shrinkToFit="1"/>
    </xf>
    <xf numFmtId="178" fontId="8" fillId="0" borderId="55" xfId="3" applyNumberFormat="1" applyFont="1" applyFill="1" applyBorder="1" applyAlignment="1">
      <alignment horizontal="center" vertical="center" shrinkToFit="1"/>
    </xf>
    <xf numFmtId="0" fontId="43" fillId="0" borderId="8" xfId="3" applyFont="1" applyBorder="1" applyAlignment="1" applyProtection="1">
      <alignment horizontal="center" vertical="center" shrinkToFit="1"/>
      <protection locked="0"/>
    </xf>
    <xf numFmtId="0" fontId="43" fillId="0" borderId="10" xfId="3" applyFont="1" applyBorder="1" applyAlignment="1" applyProtection="1">
      <alignment horizontal="center" vertical="center" shrinkToFit="1"/>
      <protection locked="0"/>
    </xf>
    <xf numFmtId="0" fontId="27" fillId="0" borderId="29" xfId="3" quotePrefix="1" applyFont="1" applyBorder="1" applyAlignment="1" applyProtection="1">
      <alignment horizontal="center" vertical="center" shrinkToFit="1"/>
      <protection locked="0"/>
    </xf>
    <xf numFmtId="0" fontId="14" fillId="0" borderId="0" xfId="3" applyFont="1" applyFill="1" applyAlignment="1" applyProtection="1">
      <alignment horizontal="center" vertical="center" shrinkToFit="1"/>
    </xf>
    <xf numFmtId="0" fontId="43" fillId="0" borderId="11" xfId="3" applyFont="1" applyBorder="1" applyAlignment="1" applyProtection="1">
      <alignment horizontal="center" vertical="center" shrinkToFit="1"/>
      <protection locked="0"/>
    </xf>
    <xf numFmtId="0" fontId="43" fillId="0" borderId="73" xfId="3" applyFont="1" applyBorder="1" applyAlignment="1" applyProtection="1">
      <alignment horizontal="center" vertical="center" shrinkToFit="1"/>
      <protection locked="0"/>
    </xf>
    <xf numFmtId="176" fontId="43" fillId="0" borderId="0" xfId="3" applyNumberFormat="1" applyFont="1" applyBorder="1" applyAlignment="1">
      <alignment horizontal="center" vertical="center" shrinkToFit="1"/>
    </xf>
    <xf numFmtId="176" fontId="43" fillId="0" borderId="5" xfId="3" applyNumberFormat="1" applyFont="1" applyBorder="1" applyAlignment="1">
      <alignment horizontal="center" vertical="center" shrinkToFit="1"/>
    </xf>
    <xf numFmtId="176" fontId="43" fillId="0" borderId="8" xfId="3" applyNumberFormat="1" applyFont="1" applyBorder="1" applyAlignment="1">
      <alignment horizontal="center" vertical="center" shrinkToFit="1"/>
    </xf>
    <xf numFmtId="176" fontId="43" fillId="0" borderId="38" xfId="3" applyNumberFormat="1" applyFont="1" applyBorder="1" applyAlignment="1">
      <alignment horizontal="center" vertical="center" shrinkToFit="1"/>
    </xf>
    <xf numFmtId="0" fontId="27" fillId="0" borderId="12" xfId="3" quotePrefix="1" applyFont="1" applyBorder="1" applyAlignment="1" applyProtection="1">
      <alignment horizontal="center" vertical="center" shrinkToFit="1"/>
      <protection locked="0"/>
    </xf>
    <xf numFmtId="0" fontId="51" fillId="0" borderId="26" xfId="3" applyFont="1" applyFill="1" applyBorder="1" applyAlignment="1" applyProtection="1">
      <alignment horizontal="center" vertical="center" wrapText="1" shrinkToFit="1"/>
    </xf>
    <xf numFmtId="0" fontId="51" fillId="0" borderId="12" xfId="3" applyFont="1" applyFill="1" applyBorder="1" applyAlignment="1" applyProtection="1">
      <alignment horizontal="center" vertical="center" wrapText="1" shrinkToFit="1"/>
    </xf>
    <xf numFmtId="0" fontId="51" fillId="0" borderId="2" xfId="3" applyFont="1" applyFill="1" applyBorder="1" applyAlignment="1" applyProtection="1">
      <alignment horizontal="center" vertical="center" wrapText="1" shrinkToFit="1"/>
    </xf>
    <xf numFmtId="0" fontId="51" fillId="0" borderId="0" xfId="3" applyFont="1" applyFill="1" applyBorder="1" applyAlignment="1" applyProtection="1">
      <alignment horizontal="center" vertical="center" wrapText="1" shrinkToFit="1"/>
    </xf>
    <xf numFmtId="0" fontId="51" fillId="0" borderId="3" xfId="3" applyFont="1" applyFill="1" applyBorder="1" applyAlignment="1" applyProtection="1">
      <alignment horizontal="center" vertical="center" wrapText="1" shrinkToFit="1"/>
    </xf>
    <xf numFmtId="0" fontId="51" fillId="0" borderId="11" xfId="3" applyFont="1" applyFill="1" applyBorder="1" applyAlignment="1" applyProtection="1">
      <alignment horizontal="center" vertical="center" wrapText="1" shrinkToFit="1"/>
    </xf>
    <xf numFmtId="0" fontId="51" fillId="0" borderId="8" xfId="3" applyFont="1" applyFill="1" applyBorder="1" applyAlignment="1" applyProtection="1">
      <alignment horizontal="center" vertical="center" wrapText="1" shrinkToFit="1"/>
    </xf>
    <xf numFmtId="0" fontId="51" fillId="0" borderId="10" xfId="3" applyFont="1" applyFill="1" applyBorder="1" applyAlignment="1" applyProtection="1">
      <alignment horizontal="center" vertical="center" wrapText="1" shrinkToFit="1"/>
    </xf>
    <xf numFmtId="0" fontId="7" fillId="0" borderId="7" xfId="3" applyFont="1" applyFill="1" applyBorder="1" applyAlignment="1" applyProtection="1">
      <alignment horizontal="center" vertical="center" shrinkToFit="1"/>
    </xf>
    <xf numFmtId="0" fontId="22" fillId="0" borderId="7" xfId="3" applyFont="1" applyFill="1" applyBorder="1" applyAlignment="1" applyProtection="1">
      <alignment horizontal="center" vertical="center" shrinkToFit="1"/>
    </xf>
    <xf numFmtId="0" fontId="22" fillId="0" borderId="6" xfId="3" applyFont="1" applyFill="1" applyBorder="1" applyAlignment="1" applyProtection="1">
      <alignment horizontal="center" vertical="center" shrinkToFit="1"/>
    </xf>
    <xf numFmtId="0" fontId="43" fillId="0" borderId="76" xfId="3" applyFont="1" applyBorder="1" applyAlignment="1">
      <alignment horizontal="center" vertical="center" shrinkToFit="1"/>
    </xf>
    <xf numFmtId="0" fontId="43" fillId="0" borderId="77" xfId="3" applyFont="1" applyBorder="1" applyAlignment="1">
      <alignment horizontal="center" vertical="center" shrinkToFit="1"/>
    </xf>
    <xf numFmtId="0" fontId="3" fillId="0" borderId="2" xfId="3" quotePrefix="1" applyFont="1" applyFill="1" applyBorder="1" applyAlignment="1" applyProtection="1">
      <alignment horizontal="left" vertical="top" shrinkToFit="1"/>
    </xf>
    <xf numFmtId="0" fontId="3" fillId="0" borderId="2" xfId="3" applyFont="1" applyFill="1" applyBorder="1" applyAlignment="1" applyProtection="1">
      <alignment horizontal="left" vertical="top" shrinkToFit="1"/>
    </xf>
    <xf numFmtId="0" fontId="3" fillId="0" borderId="0" xfId="3" quotePrefix="1" applyFont="1" applyFill="1" applyBorder="1" applyAlignment="1" applyProtection="1">
      <alignment horizontal="right" vertical="top" shrinkToFit="1"/>
    </xf>
    <xf numFmtId="0" fontId="3" fillId="0" borderId="0" xfId="3" applyFont="1" applyFill="1" applyBorder="1" applyAlignment="1" applyProtection="1">
      <alignment horizontal="right" vertical="top" shrinkToFit="1"/>
    </xf>
    <xf numFmtId="0" fontId="3" fillId="0" borderId="105" xfId="3" applyFont="1" applyFill="1" applyBorder="1" applyAlignment="1" applyProtection="1">
      <alignment horizontal="right" vertical="top" shrinkToFit="1"/>
    </xf>
    <xf numFmtId="0" fontId="44" fillId="0" borderId="19" xfId="3" applyFont="1" applyBorder="1" applyAlignment="1">
      <alignment horizontal="center" vertical="center"/>
    </xf>
    <xf numFmtId="0" fontId="44" fillId="0" borderId="0" xfId="3" applyFont="1" applyBorder="1" applyAlignment="1">
      <alignment horizontal="center" vertical="center"/>
    </xf>
    <xf numFmtId="56" fontId="43" fillId="0" borderId="29" xfId="3" quotePrefix="1" applyNumberFormat="1" applyFont="1" applyBorder="1" applyAlignment="1" applyProtection="1">
      <alignment horizontal="center" vertical="center" shrinkToFit="1"/>
      <protection locked="0"/>
    </xf>
    <xf numFmtId="0" fontId="3" fillId="0" borderId="80" xfId="3" applyFont="1" applyFill="1" applyBorder="1" applyAlignment="1" applyProtection="1">
      <alignment horizontal="center" vertical="center" shrinkToFit="1"/>
    </xf>
    <xf numFmtId="56" fontId="3" fillId="0" borderId="0" xfId="3" quotePrefix="1" applyNumberFormat="1" applyFont="1" applyFill="1" applyBorder="1" applyAlignment="1" applyProtection="1">
      <alignment horizontal="right" vertical="center" shrinkToFit="1"/>
    </xf>
    <xf numFmtId="0" fontId="12" fillId="0" borderId="0" xfId="3" applyFont="1" applyFill="1" applyBorder="1" applyAlignment="1" applyProtection="1">
      <alignment horizontal="center" vertical="center" shrinkToFit="1"/>
    </xf>
    <xf numFmtId="178" fontId="44" fillId="0" borderId="78" xfId="3" applyNumberFormat="1" applyFont="1" applyFill="1" applyBorder="1" applyAlignment="1">
      <alignment horizontal="center" vertical="center" shrinkToFit="1"/>
    </xf>
    <xf numFmtId="178" fontId="44" fillId="0" borderId="79" xfId="3" applyNumberFormat="1" applyFont="1" applyFill="1" applyBorder="1" applyAlignment="1">
      <alignment horizontal="center" vertical="center" shrinkToFit="1"/>
    </xf>
    <xf numFmtId="178" fontId="8" fillId="0" borderId="0" xfId="3" applyNumberFormat="1" applyFont="1" applyFill="1" applyBorder="1" applyAlignment="1">
      <alignment horizontal="center" vertical="center" shrinkToFit="1"/>
    </xf>
    <xf numFmtId="178" fontId="8" fillId="0" borderId="5" xfId="3" applyNumberFormat="1" applyFont="1" applyFill="1" applyBorder="1" applyAlignment="1">
      <alignment horizontal="center" vertical="center" shrinkToFit="1"/>
    </xf>
    <xf numFmtId="177" fontId="3" fillId="0" borderId="19" xfId="3" applyNumberFormat="1" applyFont="1" applyFill="1" applyBorder="1" applyAlignment="1">
      <alignment horizontal="center" vertical="center" shrinkToFit="1"/>
    </xf>
    <xf numFmtId="177" fontId="3" fillId="0" borderId="0" xfId="3" applyNumberFormat="1" applyFont="1" applyFill="1" applyBorder="1" applyAlignment="1">
      <alignment horizontal="center" vertical="center" shrinkToFit="1"/>
    </xf>
    <xf numFmtId="56" fontId="10" fillId="0" borderId="29" xfId="3" quotePrefix="1" applyNumberFormat="1" applyFont="1" applyBorder="1" applyAlignment="1" applyProtection="1">
      <alignment horizontal="center" vertical="center" shrinkToFit="1"/>
      <protection locked="0"/>
    </xf>
    <xf numFmtId="56" fontId="43" fillId="0" borderId="0" xfId="3" quotePrefix="1" applyNumberFormat="1" applyFont="1" applyBorder="1" applyAlignment="1" applyProtection="1">
      <alignment horizontal="center" vertical="center" shrinkToFit="1"/>
      <protection locked="0"/>
    </xf>
    <xf numFmtId="0" fontId="3" fillId="0" borderId="39" xfId="3" applyFont="1" applyBorder="1" applyAlignment="1">
      <alignment horizontal="center" vertical="center" shrinkToFit="1"/>
    </xf>
    <xf numFmtId="0" fontId="3" fillId="0" borderId="12" xfId="3" applyFont="1" applyBorder="1" applyAlignment="1">
      <alignment horizontal="center" vertical="center" shrinkToFit="1"/>
    </xf>
    <xf numFmtId="0" fontId="3" fillId="0" borderId="1" xfId="3" applyFont="1" applyBorder="1" applyAlignment="1">
      <alignment horizontal="center" vertical="center" shrinkToFit="1"/>
    </xf>
    <xf numFmtId="0" fontId="10" fillId="0" borderId="65" xfId="3" quotePrefix="1" applyFont="1" applyBorder="1" applyAlignment="1" applyProtection="1">
      <alignment horizontal="center" vertical="center" shrinkToFit="1"/>
      <protection locked="0"/>
    </xf>
    <xf numFmtId="0" fontId="10" fillId="0" borderId="48" xfId="3" quotePrefix="1" applyFont="1" applyBorder="1" applyAlignment="1" applyProtection="1">
      <alignment horizontal="center" vertical="center" shrinkToFit="1"/>
      <protection locked="0"/>
    </xf>
    <xf numFmtId="0" fontId="10" fillId="0" borderId="66" xfId="3" quotePrefix="1" applyFont="1" applyBorder="1" applyAlignment="1" applyProtection="1">
      <alignment horizontal="center" vertical="center" shrinkToFit="1"/>
      <protection locked="0"/>
    </xf>
    <xf numFmtId="0" fontId="10" fillId="0" borderId="46" xfId="3" quotePrefix="1" applyFont="1" applyBorder="1" applyAlignment="1" applyProtection="1">
      <alignment horizontal="center" vertical="center" shrinkToFit="1"/>
      <protection locked="0"/>
    </xf>
    <xf numFmtId="0" fontId="10" fillId="0" borderId="6" xfId="3" quotePrefix="1" applyFont="1" applyBorder="1" applyAlignment="1" applyProtection="1">
      <alignment horizontal="center" vertical="center" shrinkToFit="1"/>
      <protection locked="0"/>
    </xf>
    <xf numFmtId="0" fontId="10" fillId="0" borderId="47" xfId="3" quotePrefix="1" applyFont="1" applyBorder="1" applyAlignment="1" applyProtection="1">
      <alignment horizontal="center" vertical="center" shrinkToFit="1"/>
      <protection locked="0"/>
    </xf>
    <xf numFmtId="0" fontId="10" fillId="0" borderId="67" xfId="3" quotePrefix="1" applyFont="1" applyBorder="1" applyAlignment="1" applyProtection="1">
      <alignment horizontal="center" vertical="center" shrinkToFit="1"/>
      <protection locked="0"/>
    </xf>
    <xf numFmtId="0" fontId="10" fillId="0" borderId="48" xfId="3" applyFont="1" applyBorder="1" applyAlignment="1" applyProtection="1">
      <alignment horizontal="center" vertical="center" shrinkToFit="1"/>
      <protection locked="0"/>
    </xf>
    <xf numFmtId="0" fontId="10" fillId="0" borderId="68" xfId="3" applyFont="1" applyBorder="1" applyAlignment="1" applyProtection="1">
      <alignment horizontal="center" vertical="center" shrinkToFit="1"/>
      <protection locked="0"/>
    </xf>
    <xf numFmtId="0" fontId="10" fillId="0" borderId="69" xfId="3" applyFont="1" applyBorder="1" applyAlignment="1" applyProtection="1">
      <alignment horizontal="center" vertical="center" shrinkToFit="1"/>
      <protection locked="0"/>
    </xf>
    <xf numFmtId="0" fontId="10" fillId="0" borderId="39" xfId="3" quotePrefix="1" applyFont="1" applyBorder="1" applyAlignment="1" applyProtection="1">
      <alignment horizontal="center" vertical="center" shrinkToFit="1"/>
      <protection locked="0"/>
    </xf>
    <xf numFmtId="0" fontId="10" fillId="0" borderId="74" xfId="3" applyFont="1" applyBorder="1" applyAlignment="1" applyProtection="1">
      <alignment horizontal="center" vertical="center" shrinkToFit="1"/>
      <protection locked="0"/>
    </xf>
    <xf numFmtId="56" fontId="10" fillId="0" borderId="2" xfId="3" quotePrefix="1" applyNumberFormat="1" applyFont="1" applyBorder="1" applyAlignment="1" applyProtection="1">
      <alignment horizontal="center" vertical="center" shrinkToFit="1"/>
      <protection locked="0"/>
    </xf>
    <xf numFmtId="0" fontId="3" fillId="0" borderId="56" xfId="3" applyFont="1" applyFill="1" applyBorder="1" applyAlignment="1" applyProtection="1">
      <alignment horizontal="center" vertical="center" shrinkToFit="1"/>
      <protection locked="0"/>
    </xf>
    <xf numFmtId="0" fontId="3" fillId="0" borderId="57" xfId="3" applyFont="1" applyFill="1" applyBorder="1" applyAlignment="1" applyProtection="1">
      <alignment horizontal="center" vertical="center" shrinkToFit="1"/>
      <protection locked="0"/>
    </xf>
    <xf numFmtId="0" fontId="3" fillId="0" borderId="59" xfId="3" applyFont="1" applyFill="1" applyBorder="1" applyAlignment="1" applyProtection="1">
      <alignment horizontal="center" vertical="center" shrinkToFit="1"/>
      <protection locked="0"/>
    </xf>
    <xf numFmtId="0" fontId="3" fillId="0" borderId="60" xfId="3" applyFont="1" applyFill="1" applyBorder="1" applyAlignment="1" applyProtection="1">
      <alignment horizontal="center" vertical="center" shrinkToFit="1"/>
      <protection locked="0"/>
    </xf>
    <xf numFmtId="0" fontId="10" fillId="0" borderId="42" xfId="3" quotePrefix="1" applyFont="1" applyBorder="1" applyAlignment="1" applyProtection="1">
      <alignment horizontal="center" vertical="center" shrinkToFit="1"/>
      <protection locked="0"/>
    </xf>
    <xf numFmtId="0" fontId="10" fillId="0" borderId="7" xfId="3" quotePrefix="1" applyFont="1" applyBorder="1" applyAlignment="1" applyProtection="1">
      <alignment horizontal="center" vertical="center" shrinkToFit="1"/>
      <protection locked="0"/>
    </xf>
    <xf numFmtId="0" fontId="10" fillId="0" borderId="32" xfId="3" quotePrefix="1" applyFont="1" applyBorder="1" applyAlignment="1" applyProtection="1">
      <alignment horizontal="center" vertical="center" shrinkToFit="1"/>
      <protection locked="0"/>
    </xf>
    <xf numFmtId="0" fontId="10" fillId="0" borderId="53" xfId="3" quotePrefix="1" applyFont="1" applyBorder="1" applyAlignment="1" applyProtection="1">
      <alignment horizontal="center" vertical="center" shrinkToFit="1"/>
      <protection locked="0"/>
    </xf>
    <xf numFmtId="0" fontId="10" fillId="0" borderId="18" xfId="3" quotePrefix="1" applyFont="1" applyBorder="1" applyAlignment="1" applyProtection="1">
      <alignment horizontal="center" vertical="center" shrinkToFit="1"/>
      <protection locked="0"/>
    </xf>
    <xf numFmtId="0" fontId="10" fillId="0" borderId="54" xfId="3" quotePrefix="1" applyFont="1" applyBorder="1" applyAlignment="1" applyProtection="1">
      <alignment horizontal="center" vertical="center" shrinkToFit="1"/>
      <protection locked="0"/>
    </xf>
    <xf numFmtId="0" fontId="10" fillId="0" borderId="70" xfId="3" applyFont="1" applyBorder="1" applyAlignment="1" applyProtection="1">
      <alignment horizontal="center" vertical="center" shrinkToFit="1"/>
      <protection locked="0"/>
    </xf>
    <xf numFmtId="0" fontId="5" fillId="0" borderId="0" xfId="3" applyFont="1" applyFill="1" applyAlignment="1" applyProtection="1">
      <alignment horizontal="center" vertical="center" shrinkToFit="1"/>
    </xf>
    <xf numFmtId="0" fontId="3" fillId="0" borderId="6" xfId="3" applyFont="1" applyFill="1" applyBorder="1" applyAlignment="1" applyProtection="1">
      <alignment horizontal="center" vertical="center" shrinkToFit="1"/>
    </xf>
    <xf numFmtId="0" fontId="3" fillId="0" borderId="44" xfId="3" applyFont="1" applyFill="1" applyBorder="1" applyAlignment="1" applyProtection="1">
      <alignment horizontal="center" vertical="center" shrinkToFit="1"/>
    </xf>
    <xf numFmtId="0" fontId="3" fillId="0" borderId="27" xfId="3" applyFont="1" applyFill="1" applyBorder="1" applyAlignment="1" applyProtection="1">
      <alignment horizontal="center" vertical="center" shrinkToFit="1"/>
    </xf>
    <xf numFmtId="0" fontId="3" fillId="0" borderId="19" xfId="3" applyFont="1" applyFill="1" applyBorder="1" applyAlignment="1" applyProtection="1">
      <alignment horizontal="center" vertical="center" shrinkToFit="1"/>
    </xf>
    <xf numFmtId="0" fontId="3" fillId="0" borderId="5" xfId="3" applyFont="1" applyFill="1" applyBorder="1" applyAlignment="1" applyProtection="1">
      <alignment horizontal="center" vertical="center" shrinkToFit="1"/>
    </xf>
    <xf numFmtId="0" fontId="3" fillId="0" borderId="39" xfId="3" applyFont="1" applyFill="1" applyBorder="1" applyAlignment="1" applyProtection="1">
      <alignment horizontal="center" vertical="center" shrinkToFit="1"/>
    </xf>
    <xf numFmtId="0" fontId="3" fillId="0" borderId="12" xfId="3" applyFont="1" applyFill="1" applyBorder="1" applyAlignment="1" applyProtection="1">
      <alignment horizontal="center" vertical="center" shrinkToFit="1"/>
    </xf>
    <xf numFmtId="0" fontId="3" fillId="0" borderId="25" xfId="3" applyFont="1" applyFill="1" applyBorder="1" applyAlignment="1" applyProtection="1">
      <alignment horizontal="center" vertical="center" shrinkToFit="1"/>
    </xf>
    <xf numFmtId="0" fontId="21" fillId="0" borderId="82" xfId="17" applyFont="1" applyBorder="1" applyAlignment="1">
      <alignment horizontal="center" vertical="center"/>
    </xf>
    <xf numFmtId="0" fontId="21" fillId="0" borderId="84" xfId="17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1" fillId="0" borderId="83" xfId="17" applyFont="1" applyBorder="1" applyAlignment="1">
      <alignment horizontal="center" vertical="center"/>
    </xf>
    <xf numFmtId="0" fontId="21" fillId="0" borderId="85" xfId="17" applyFont="1" applyBorder="1" applyAlignment="1">
      <alignment horizontal="center" vertical="center"/>
    </xf>
    <xf numFmtId="0" fontId="21" fillId="0" borderId="88" xfId="17" applyFont="1" applyBorder="1" applyAlignment="1">
      <alignment horizontal="center" vertical="center"/>
    </xf>
    <xf numFmtId="0" fontId="21" fillId="0" borderId="89" xfId="17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21" fillId="0" borderId="86" xfId="17" applyFont="1" applyBorder="1" applyAlignment="1">
      <alignment horizontal="center" vertical="center"/>
    </xf>
    <xf numFmtId="0" fontId="21" fillId="0" borderId="87" xfId="17" applyFont="1" applyBorder="1" applyAlignment="1">
      <alignment horizontal="center" vertical="center"/>
    </xf>
    <xf numFmtId="0" fontId="21" fillId="0" borderId="91" xfId="17" applyFont="1" applyBorder="1" applyAlignment="1">
      <alignment horizontal="center" vertical="center"/>
    </xf>
    <xf numFmtId="0" fontId="21" fillId="0" borderId="97" xfId="17" applyFont="1" applyBorder="1" applyAlignment="1">
      <alignment horizontal="center" vertical="center"/>
    </xf>
    <xf numFmtId="0" fontId="21" fillId="0" borderId="98" xfId="17" applyFont="1" applyBorder="1" applyAlignment="1">
      <alignment horizontal="center" vertical="center"/>
    </xf>
    <xf numFmtId="0" fontId="21" fillId="0" borderId="90" xfId="17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100" xfId="17" applyFont="1" applyBorder="1" applyAlignment="1">
      <alignment horizontal="center" vertical="center"/>
    </xf>
    <xf numFmtId="0" fontId="21" fillId="0" borderId="101" xfId="17" applyFont="1" applyBorder="1" applyAlignment="1">
      <alignment horizontal="center" vertical="center"/>
    </xf>
    <xf numFmtId="0" fontId="27" fillId="0" borderId="29" xfId="15" applyFont="1" applyBorder="1" applyAlignment="1">
      <alignment horizontal="center" vertical="center" wrapText="1"/>
    </xf>
    <xf numFmtId="0" fontId="27" fillId="0" borderId="27" xfId="15" applyFont="1" applyBorder="1" applyAlignment="1">
      <alignment horizontal="center" vertical="center"/>
    </xf>
    <xf numFmtId="0" fontId="27" fillId="0" borderId="1" xfId="15" applyFont="1" applyBorder="1" applyAlignment="1">
      <alignment horizontal="center" vertical="center"/>
    </xf>
    <xf numFmtId="0" fontId="27" fillId="0" borderId="5" xfId="15" applyFont="1" applyBorder="1" applyAlignment="1">
      <alignment horizontal="center" vertical="center"/>
    </xf>
    <xf numFmtId="0" fontId="10" fillId="0" borderId="29" xfId="15" applyFont="1" applyBorder="1" applyAlignment="1">
      <alignment horizontal="center" vertical="center"/>
    </xf>
    <xf numFmtId="0" fontId="10" fillId="0" borderId="27" xfId="15" applyFont="1" applyBorder="1" applyAlignment="1">
      <alignment horizontal="center" vertical="center"/>
    </xf>
    <xf numFmtId="0" fontId="10" fillId="0" borderId="1" xfId="15" applyFont="1" applyBorder="1" applyAlignment="1">
      <alignment horizontal="center" vertical="center"/>
    </xf>
    <xf numFmtId="0" fontId="10" fillId="0" borderId="5" xfId="15" applyFont="1" applyBorder="1" applyAlignment="1">
      <alignment horizontal="center" vertical="center"/>
    </xf>
    <xf numFmtId="0" fontId="26" fillId="0" borderId="29" xfId="15" applyFont="1" applyBorder="1" applyAlignment="1">
      <alignment horizontal="center" vertical="center"/>
    </xf>
    <xf numFmtId="0" fontId="26" fillId="0" borderId="27" xfId="15" applyFont="1" applyBorder="1" applyAlignment="1">
      <alignment horizontal="center" vertical="center"/>
    </xf>
    <xf numFmtId="0" fontId="26" fillId="0" borderId="1" xfId="15" applyFont="1" applyBorder="1" applyAlignment="1">
      <alignment horizontal="center" vertical="center"/>
    </xf>
    <xf numFmtId="0" fontId="26" fillId="0" borderId="5" xfId="15" applyFont="1" applyBorder="1" applyAlignment="1">
      <alignment horizontal="center" vertical="center"/>
    </xf>
    <xf numFmtId="56" fontId="27" fillId="0" borderId="1" xfId="15" applyNumberFormat="1" applyFont="1" applyBorder="1" applyAlignment="1">
      <alignment horizontal="center" vertical="center"/>
    </xf>
    <xf numFmtId="0" fontId="27" fillId="0" borderId="16" xfId="15" applyFont="1" applyBorder="1" applyAlignment="1">
      <alignment horizontal="center" vertical="center"/>
    </xf>
    <xf numFmtId="0" fontId="27" fillId="0" borderId="17" xfId="15" applyFont="1" applyBorder="1" applyAlignment="1">
      <alignment horizontal="center" vertical="center"/>
    </xf>
    <xf numFmtId="0" fontId="26" fillId="0" borderId="29" xfId="15" applyFont="1" applyBorder="1" applyAlignment="1">
      <alignment horizontal="center" vertical="center" wrapText="1"/>
    </xf>
    <xf numFmtId="0" fontId="27" fillId="0" borderId="29" xfId="15" applyFont="1" applyBorder="1" applyAlignment="1">
      <alignment horizontal="center" vertical="center"/>
    </xf>
    <xf numFmtId="56" fontId="26" fillId="0" borderId="1" xfId="15" applyNumberFormat="1" applyFont="1" applyBorder="1" applyAlignment="1">
      <alignment horizontal="center" vertical="center"/>
    </xf>
    <xf numFmtId="0" fontId="26" fillId="0" borderId="16" xfId="15" applyFont="1" applyBorder="1" applyAlignment="1">
      <alignment horizontal="center" vertical="center"/>
    </xf>
    <xf numFmtId="0" fontId="26" fillId="0" borderId="17" xfId="15" applyFont="1" applyBorder="1" applyAlignment="1">
      <alignment horizontal="center" vertical="center"/>
    </xf>
    <xf numFmtId="0" fontId="3" fillId="0" borderId="29" xfId="15" applyFont="1" applyBorder="1" applyAlignment="1">
      <alignment horizontal="center" vertical="center"/>
    </xf>
    <xf numFmtId="0" fontId="3" fillId="0" borderId="27" xfId="15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</xf>
    <xf numFmtId="0" fontId="3" fillId="0" borderId="5" xfId="15" applyFont="1" applyBorder="1" applyAlignment="1">
      <alignment horizontal="center" vertical="center"/>
    </xf>
    <xf numFmtId="56" fontId="3" fillId="0" borderId="1" xfId="15" applyNumberFormat="1" applyFont="1" applyBorder="1" applyAlignment="1">
      <alignment horizontal="center" vertical="center"/>
    </xf>
    <xf numFmtId="0" fontId="3" fillId="0" borderId="16" xfId="15" applyFont="1" applyBorder="1" applyAlignment="1">
      <alignment horizontal="center" vertical="center"/>
    </xf>
    <xf numFmtId="0" fontId="3" fillId="0" borderId="17" xfId="15" applyFont="1" applyBorder="1" applyAlignment="1">
      <alignment horizontal="center" vertical="center"/>
    </xf>
    <xf numFmtId="0" fontId="7" fillId="0" borderId="29" xfId="15" applyFont="1" applyBorder="1" applyAlignment="1">
      <alignment horizontal="center" vertical="center"/>
    </xf>
    <xf numFmtId="0" fontId="7" fillId="0" borderId="27" xfId="15" applyFont="1" applyBorder="1" applyAlignment="1">
      <alignment horizontal="center" vertical="center"/>
    </xf>
    <xf numFmtId="0" fontId="7" fillId="0" borderId="1" xfId="15" applyFont="1" applyBorder="1" applyAlignment="1">
      <alignment horizontal="center" vertical="center"/>
    </xf>
    <xf numFmtId="0" fontId="7" fillId="0" borderId="5" xfId="15" applyFont="1" applyBorder="1" applyAlignment="1">
      <alignment horizontal="center" vertical="center"/>
    </xf>
    <xf numFmtId="56" fontId="10" fillId="0" borderId="1" xfId="15" applyNumberFormat="1" applyFont="1" applyBorder="1" applyAlignment="1">
      <alignment horizontal="center" vertical="center"/>
    </xf>
    <xf numFmtId="0" fontId="10" fillId="0" borderId="16" xfId="15" applyFont="1" applyBorder="1" applyAlignment="1">
      <alignment horizontal="center" vertical="center"/>
    </xf>
    <xf numFmtId="0" fontId="10" fillId="0" borderId="17" xfId="15" applyFont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10" fillId="0" borderId="102" xfId="15" applyFont="1" applyBorder="1" applyAlignment="1">
      <alignment horizontal="center" vertical="center"/>
    </xf>
    <xf numFmtId="0" fontId="24" fillId="0" borderId="102" xfId="15" applyFont="1" applyBorder="1" applyAlignment="1">
      <alignment horizontal="center" vertical="center"/>
    </xf>
    <xf numFmtId="0" fontId="21" fillId="0" borderId="102" xfId="15" applyFont="1" applyBorder="1" applyAlignment="1">
      <alignment horizontal="center" vertical="center"/>
    </xf>
    <xf numFmtId="0" fontId="46" fillId="0" borderId="0" xfId="30" applyFont="1" applyAlignment="1">
      <alignment horizontal="center" vertical="center"/>
    </xf>
    <xf numFmtId="0" fontId="47" fillId="0" borderId="0" xfId="3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0" fillId="0" borderId="0" xfId="0">
      <alignment vertical="center"/>
    </xf>
    <xf numFmtId="0" fontId="39" fillId="0" borderId="0" xfId="0" applyFont="1" applyAlignment="1">
      <alignment horizontal="center" vertical="center"/>
    </xf>
    <xf numFmtId="0" fontId="3" fillId="0" borderId="0" xfId="21" applyFont="1" applyAlignment="1">
      <alignment horizontal="left" vertical="center"/>
    </xf>
    <xf numFmtId="0" fontId="26" fillId="0" borderId="0" xfId="12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12" applyFont="1" applyAlignment="1">
      <alignment horizontal="center" vertical="center"/>
    </xf>
    <xf numFmtId="10" fontId="10" fillId="0" borderId="0" xfId="12" applyNumberFormat="1" applyFont="1" applyAlignment="1">
      <alignment horizontal="center" vertical="center"/>
    </xf>
    <xf numFmtId="0" fontId="15" fillId="0" borderId="0" xfId="12" applyFont="1" applyAlignment="1">
      <alignment horizontal="left" vertical="center"/>
    </xf>
    <xf numFmtId="0" fontId="10" fillId="0" borderId="0" xfId="20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3" fillId="0" borderId="0" xfId="12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1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12" applyFont="1" applyAlignment="1">
      <alignment horizontal="left" vertical="center"/>
    </xf>
    <xf numFmtId="0" fontId="3" fillId="0" borderId="0" xfId="12" applyFont="1" applyAlignment="1">
      <alignment horizontal="left" vertical="center"/>
    </xf>
    <xf numFmtId="10" fontId="26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10" fontId="34" fillId="0" borderId="0" xfId="0" applyNumberFormat="1" applyFont="1" applyAlignment="1">
      <alignment horizontal="center" vertical="center"/>
    </xf>
    <xf numFmtId="10" fontId="7" fillId="0" borderId="0" xfId="21" applyNumberFormat="1" applyFont="1" applyAlignment="1">
      <alignment horizontal="center"/>
    </xf>
    <xf numFmtId="179" fontId="10" fillId="0" borderId="0" xfId="12" applyNumberFormat="1" applyFont="1" applyAlignment="1">
      <alignment horizontal="center" vertical="center"/>
    </xf>
    <xf numFmtId="179" fontId="7" fillId="0" borderId="0" xfId="21" applyNumberFormat="1" applyFont="1" applyAlignment="1">
      <alignment horizontal="center"/>
    </xf>
    <xf numFmtId="49" fontId="10" fillId="0" borderId="0" xfId="12" applyNumberFormat="1" applyFont="1" applyAlignment="1">
      <alignment horizontal="center" vertical="center"/>
    </xf>
    <xf numFmtId="0" fontId="7" fillId="0" borderId="0" xfId="21" applyFont="1" applyAlignment="1">
      <alignment horizontal="center"/>
    </xf>
    <xf numFmtId="0" fontId="17" fillId="0" borderId="0" xfId="15" applyBorder="1">
      <alignment vertical="center"/>
    </xf>
  </cellXfs>
  <cellStyles count="31">
    <cellStyle name="Excel Built-in Normal" xfId="1" xr:uid="{00000000-0005-0000-0000-000000000000}"/>
    <cellStyle name="Excel Built-in Normal 2" xfId="23" xr:uid="{61BF4D4C-BEEC-436D-964D-CE7F20BB8AE5}"/>
    <cellStyle name="Excel Built-in Normal 3" xfId="25" xr:uid="{D7FD7B05-0E49-4904-8DCC-6B6FE48BB80E}"/>
    <cellStyle name="通貨 2" xfId="2" xr:uid="{00000000-0005-0000-0000-000001000000}"/>
    <cellStyle name="標準" xfId="0" builtinId="0"/>
    <cellStyle name="標準 10 2" xfId="28" xr:uid="{1295F2B6-AAA4-4D79-B650-1DEC24C8AFE6}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  <cellStyle name="標準 2 2_登録ナンバー　2012.9.3" xfId="6" xr:uid="{00000000-0005-0000-0000-000006000000}"/>
    <cellStyle name="標準 2_2012ouzadraw" xfId="7" xr:uid="{00000000-0005-0000-0000-000007000000}"/>
    <cellStyle name="標準 3" xfId="8" xr:uid="{00000000-0005-0000-0000-000009000000}"/>
    <cellStyle name="標準 3 2" xfId="20" xr:uid="{E8C56BA9-59CE-46FA-8933-323932F76C25}"/>
    <cellStyle name="標準 3_登録ナンバー" xfId="9" xr:uid="{00000000-0005-0000-0000-00000A000000}"/>
    <cellStyle name="標準 3_登録ナンバー 2" xfId="21" xr:uid="{96FD5CFA-A88D-4791-8F28-F2F7F1C0E086}"/>
    <cellStyle name="標準 3_登録ナンバー15.02.16" xfId="19" xr:uid="{8573934E-77BE-41ED-8271-9D331BDDB1E0}"/>
    <cellStyle name="標準 4" xfId="30" xr:uid="{27E362AD-C25E-4C3C-A3C4-8BCB448ED42B}"/>
    <cellStyle name="標準 4 2" xfId="26" xr:uid="{F27B3710-6CCE-460D-A7AB-819088AF1979}"/>
    <cellStyle name="標準 5" xfId="10" xr:uid="{00000000-0005-0000-0000-00000B000000}"/>
    <cellStyle name="標準 6 2" xfId="27" xr:uid="{6A041895-28E7-4CA5-A3B0-71AE162EA742}"/>
    <cellStyle name="標準 8" xfId="24" xr:uid="{876EB5D0-2281-4FBF-84AA-7687776A28D7}"/>
    <cellStyle name="標準 9 2" xfId="29" xr:uid="{71F0C66E-6C69-446C-983B-DF7F1DD7F496}"/>
    <cellStyle name="標準_Book2" xfId="11" xr:uid="{00000000-0005-0000-0000-00000F000000}"/>
    <cellStyle name="標準_Book2 2" xfId="22" xr:uid="{E765D8BA-DA7B-4C6B-8A0F-74F8F1A28BE5}"/>
    <cellStyle name="標準_Book2_登録ナンバー" xfId="12" xr:uid="{00000000-0005-0000-0000-000010000000}"/>
    <cellStyle name="標準_Sheet1" xfId="13" xr:uid="{00000000-0005-0000-0000-000011000000}"/>
    <cellStyle name="標準_Sheet1_登録ナンバー" xfId="14" xr:uid="{00000000-0005-0000-0000-000012000000}"/>
    <cellStyle name="標準_スーパーカップ歴代入賞チーム" xfId="15" xr:uid="{00000000-0005-0000-0000-000013000000}"/>
    <cellStyle name="標準_登録ナンバー" xfId="16" xr:uid="{00000000-0005-0000-0000-000014000000}"/>
    <cellStyle name="標準_登録ナンバー15.02.16" xfId="18" xr:uid="{B86C1EB9-02BF-429D-8451-C9CAF750612B}"/>
    <cellStyle name="標準_要項　東近江カップ　2012" xfId="17" xr:uid="{00000000-0005-0000-0000-000015000000}"/>
  </cellStyles>
  <dxfs count="9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1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243840</xdr:colOff>
      <xdr:row>22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B002A65-ED9A-4ADE-87E1-8F42DBC69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44440" cy="3779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114300</xdr:rowOff>
    </xdr:from>
    <xdr:to>
      <xdr:col>7</xdr:col>
      <xdr:colOff>243840</xdr:colOff>
      <xdr:row>46</xdr:row>
      <xdr:rowOff>121920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C01E722-3683-4CF4-AFAC-C13B25E52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29100"/>
          <a:ext cx="5044440" cy="3779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7</xdr:col>
      <xdr:colOff>243840</xdr:colOff>
      <xdr:row>72</xdr:row>
      <xdr:rowOff>7620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E17AD44-55D7-422F-90E3-6CE894BAF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572500"/>
          <a:ext cx="5044440" cy="3779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7</xdr:col>
      <xdr:colOff>243840</xdr:colOff>
      <xdr:row>97</xdr:row>
      <xdr:rowOff>15240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EA7C9B6-C233-4435-878C-7EC8F8A5C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858750"/>
          <a:ext cx="5044440" cy="3787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72ECEA5D-9371-43F3-B2A8-5C80B8E00AC1}"/>
            </a:ext>
          </a:extLst>
        </xdr:cNvPr>
        <xdr:cNvSpPr>
          <a:spLocks noChangeShapeType="1"/>
        </xdr:cNvSpPr>
      </xdr:nvSpPr>
      <xdr:spPr bwMode="auto">
        <a:xfrm flipH="1">
          <a:off x="1609725" y="62036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6517FEEE-7322-41EF-B3E9-B0B5E96A4A85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4569975"/>
          <a:ext cx="47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4582E80F-E49C-4C3D-BA2C-434AA0B2FC48}"/>
            </a:ext>
          </a:extLst>
        </xdr:cNvPr>
        <xdr:cNvSpPr>
          <a:spLocks noChangeShapeType="1"/>
        </xdr:cNvSpPr>
      </xdr:nvSpPr>
      <xdr:spPr bwMode="auto">
        <a:xfrm flipH="1">
          <a:off x="1066800" y="647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466725</xdr:colOff>
      <xdr:row>147</xdr:row>
      <xdr:rowOff>95250</xdr:rowOff>
    </xdr:from>
    <xdr:to>
      <xdr:col>3</xdr:col>
      <xdr:colOff>28575</xdr:colOff>
      <xdr:row>147</xdr:row>
      <xdr:rowOff>104775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5EB6B598-4603-4CE7-BB20-046359ACC91D}"/>
            </a:ext>
          </a:extLst>
        </xdr:cNvPr>
        <xdr:cNvSpPr>
          <a:spLocks noChangeShapeType="1"/>
        </xdr:cNvSpPr>
      </xdr:nvSpPr>
      <xdr:spPr bwMode="auto">
        <a:xfrm flipH="1" flipV="1">
          <a:off x="1533525" y="25298400"/>
          <a:ext cx="228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FB540A25-FB49-4AE8-AD39-7981C344F671}"/>
            </a:ext>
          </a:extLst>
        </xdr:cNvPr>
        <xdr:cNvSpPr>
          <a:spLocks noChangeShapeType="1"/>
        </xdr:cNvSpPr>
      </xdr:nvSpPr>
      <xdr:spPr bwMode="auto">
        <a:xfrm flipH="1">
          <a:off x="1609725" y="254889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CB777E20-82A3-480B-8354-57021C0835A9}"/>
            </a:ext>
          </a:extLst>
        </xdr:cNvPr>
        <xdr:cNvSpPr>
          <a:spLocks noChangeShapeType="1"/>
        </xdr:cNvSpPr>
      </xdr:nvSpPr>
      <xdr:spPr bwMode="auto">
        <a:xfrm flipH="1">
          <a:off x="1143000" y="6948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ED6D4477-1D3D-43C6-BBBC-EDCFC5CA851A}"/>
            </a:ext>
          </a:extLst>
        </xdr:cNvPr>
        <xdr:cNvSpPr>
          <a:spLocks noChangeShapeType="1"/>
        </xdr:cNvSpPr>
      </xdr:nvSpPr>
      <xdr:spPr bwMode="auto">
        <a:xfrm flipH="1">
          <a:off x="1143000" y="5868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405</xdr:row>
      <xdr:rowOff>114300</xdr:rowOff>
    </xdr:from>
    <xdr:to>
      <xdr:col>2</xdr:col>
      <xdr:colOff>76200</xdr:colOff>
      <xdr:row>405</xdr:row>
      <xdr:rowOff>114300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D3829B97-3563-484C-9730-BA1960F6D0F2}"/>
            </a:ext>
          </a:extLst>
        </xdr:cNvPr>
        <xdr:cNvSpPr>
          <a:spLocks noChangeShapeType="1"/>
        </xdr:cNvSpPr>
      </xdr:nvSpPr>
      <xdr:spPr bwMode="auto">
        <a:xfrm flipH="1">
          <a:off x="1143000" y="6948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341</xdr:row>
      <xdr:rowOff>114300</xdr:rowOff>
    </xdr:from>
    <xdr:to>
      <xdr:col>2</xdr:col>
      <xdr:colOff>76200</xdr:colOff>
      <xdr:row>341</xdr:row>
      <xdr:rowOff>114300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278C02B8-E5DE-4144-B681-72847128004F}"/>
            </a:ext>
          </a:extLst>
        </xdr:cNvPr>
        <xdr:cNvSpPr>
          <a:spLocks noChangeShapeType="1"/>
        </xdr:cNvSpPr>
      </xdr:nvSpPr>
      <xdr:spPr bwMode="auto">
        <a:xfrm flipH="1">
          <a:off x="1143000" y="5868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333</xdr:row>
      <xdr:rowOff>114300</xdr:rowOff>
    </xdr:from>
    <xdr:to>
      <xdr:col>2</xdr:col>
      <xdr:colOff>76200</xdr:colOff>
      <xdr:row>333</xdr:row>
      <xdr:rowOff>114300</xdr:rowOff>
    </xdr:to>
    <xdr:sp macro="" textlink="">
      <xdr:nvSpPr>
        <xdr:cNvPr id="11" name="Line 8">
          <a:extLst>
            <a:ext uri="{FF2B5EF4-FFF2-40B4-BE49-F238E27FC236}">
              <a16:creationId xmlns:a16="http://schemas.microsoft.com/office/drawing/2014/main" id="{393C8349-21A6-45D6-8DC6-B7869D9CB329}"/>
            </a:ext>
          </a:extLst>
        </xdr:cNvPr>
        <xdr:cNvSpPr>
          <a:spLocks noChangeShapeType="1"/>
        </xdr:cNvSpPr>
      </xdr:nvSpPr>
      <xdr:spPr bwMode="auto">
        <a:xfrm flipH="1">
          <a:off x="1143000" y="5729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E7FDC31D-32D6-411B-9C1C-FA960341D2E9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2188725"/>
          <a:ext cx="47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9AFBDA12-FDE4-4EE9-9169-372773848687}"/>
            </a:ext>
          </a:extLst>
        </xdr:cNvPr>
        <xdr:cNvSpPr>
          <a:spLocks noChangeShapeType="1"/>
        </xdr:cNvSpPr>
      </xdr:nvSpPr>
      <xdr:spPr bwMode="auto">
        <a:xfrm flipH="1">
          <a:off x="1066800" y="6237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360</xdr:row>
      <xdr:rowOff>114300</xdr:rowOff>
    </xdr:from>
    <xdr:to>
      <xdr:col>2</xdr:col>
      <xdr:colOff>85725</xdr:colOff>
      <xdr:row>360</xdr:row>
      <xdr:rowOff>114300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75033588-9D5E-48E5-9049-7AB0699DF4BB}"/>
            </a:ext>
          </a:extLst>
        </xdr:cNvPr>
        <xdr:cNvSpPr>
          <a:spLocks noChangeShapeType="1"/>
        </xdr:cNvSpPr>
      </xdr:nvSpPr>
      <xdr:spPr bwMode="auto">
        <a:xfrm flipH="1">
          <a:off x="1609725" y="62036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6AE2CEF8-696A-4A07-B985-12B02B85AEB2}"/>
            </a:ext>
          </a:extLst>
        </xdr:cNvPr>
        <xdr:cNvSpPr>
          <a:spLocks noChangeShapeType="1"/>
        </xdr:cNvSpPr>
      </xdr:nvSpPr>
      <xdr:spPr bwMode="auto">
        <a:xfrm flipH="1" flipV="1">
          <a:off x="1066800" y="64569975"/>
          <a:ext cx="47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5A35F61D-8943-4BEC-8301-7D9DACE58405}"/>
            </a:ext>
          </a:extLst>
        </xdr:cNvPr>
        <xdr:cNvSpPr>
          <a:spLocks noChangeShapeType="1"/>
        </xdr:cNvSpPr>
      </xdr:nvSpPr>
      <xdr:spPr bwMode="auto">
        <a:xfrm flipH="1">
          <a:off x="1066800" y="647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148</xdr:row>
      <xdr:rowOff>114300</xdr:rowOff>
    </xdr:from>
    <xdr:to>
      <xdr:col>3</xdr:col>
      <xdr:colOff>0</xdr:colOff>
      <xdr:row>148</xdr:row>
      <xdr:rowOff>114300</xdr:rowOff>
    </xdr:to>
    <xdr:sp macro="" textlink="">
      <xdr:nvSpPr>
        <xdr:cNvPr id="17" name="Line 8">
          <a:extLst>
            <a:ext uri="{FF2B5EF4-FFF2-40B4-BE49-F238E27FC236}">
              <a16:creationId xmlns:a16="http://schemas.microsoft.com/office/drawing/2014/main" id="{A981713E-9CEE-41C5-B5FA-22670635BECE}"/>
            </a:ext>
          </a:extLst>
        </xdr:cNvPr>
        <xdr:cNvSpPr>
          <a:spLocks noChangeShapeType="1"/>
        </xdr:cNvSpPr>
      </xdr:nvSpPr>
      <xdr:spPr bwMode="auto">
        <a:xfrm flipH="1">
          <a:off x="1609725" y="254889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0"/>
    <pageSetUpPr fitToPage="1"/>
  </sheetPr>
  <dimension ref="A1:EK274"/>
  <sheetViews>
    <sheetView tabSelected="1" topLeftCell="A49" zoomScale="160" zoomScaleNormal="160" workbookViewId="0">
      <selection activeCell="Z30" sqref="Z30:AC31"/>
    </sheetView>
  </sheetViews>
  <sheetFormatPr defaultColWidth="1.25" defaultRowHeight="7.5" customHeight="1"/>
  <cols>
    <col min="1" max="1" width="0.5" style="1" customWidth="1"/>
    <col min="2" max="8" width="1.25" style="1"/>
    <col min="9" max="9" width="2.5" style="1" customWidth="1"/>
    <col min="10" max="32" width="1.25" style="1"/>
    <col min="33" max="33" width="1.25" style="1" customWidth="1"/>
    <col min="34" max="34" width="1.375" style="1" customWidth="1"/>
    <col min="35" max="48" width="1.25" style="1"/>
    <col min="49" max="49" width="1.625" style="1" customWidth="1"/>
    <col min="50" max="72" width="1.25" style="1"/>
    <col min="73" max="73" width="1.75" style="1" customWidth="1"/>
    <col min="74" max="80" width="1.25" style="1"/>
    <col min="81" max="81" width="1.125" style="1" customWidth="1"/>
    <col min="82" max="16384" width="1.25" style="1"/>
  </cols>
  <sheetData>
    <row r="1" spans="1:81" ht="12" customHeight="1">
      <c r="B1" s="668" t="s">
        <v>1417</v>
      </c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68"/>
      <c r="BA1" s="668"/>
      <c r="BB1" s="668"/>
      <c r="BC1" s="668"/>
      <c r="BD1" s="668"/>
      <c r="BE1" s="668"/>
      <c r="BF1" s="668"/>
      <c r="BG1" s="668"/>
      <c r="BH1" s="668"/>
      <c r="BI1" s="668"/>
      <c r="BJ1" s="668"/>
      <c r="BK1" s="668"/>
      <c r="BL1" s="668"/>
      <c r="BM1" s="668"/>
      <c r="BN1" s="668"/>
      <c r="BO1" s="668"/>
      <c r="BP1" s="668"/>
      <c r="BQ1" s="668"/>
      <c r="BR1" s="668"/>
      <c r="BS1" s="668"/>
      <c r="BT1" s="668"/>
      <c r="BU1" s="668"/>
      <c r="BV1" s="668"/>
      <c r="BW1" s="668"/>
      <c r="BX1" s="668"/>
      <c r="BY1" s="668"/>
      <c r="BZ1" s="668"/>
      <c r="CA1" s="668"/>
      <c r="CB1" s="668"/>
      <c r="CC1" s="668"/>
    </row>
    <row r="2" spans="1:81" ht="12" customHeight="1"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8"/>
      <c r="AY2" s="668"/>
      <c r="AZ2" s="668"/>
      <c r="BA2" s="668"/>
      <c r="BB2" s="668"/>
      <c r="BC2" s="668"/>
      <c r="BD2" s="668"/>
      <c r="BE2" s="668"/>
      <c r="BF2" s="668"/>
      <c r="BG2" s="668"/>
      <c r="BH2" s="668"/>
      <c r="BI2" s="668"/>
      <c r="BJ2" s="668"/>
      <c r="BK2" s="668"/>
      <c r="BL2" s="668"/>
      <c r="BM2" s="668"/>
      <c r="BN2" s="668"/>
      <c r="BO2" s="668"/>
      <c r="BP2" s="668"/>
      <c r="BQ2" s="668"/>
      <c r="BR2" s="668"/>
      <c r="BS2" s="668"/>
      <c r="BT2" s="668"/>
      <c r="BU2" s="668"/>
      <c r="BV2" s="668"/>
      <c r="BW2" s="668"/>
      <c r="BX2" s="668"/>
      <c r="BY2" s="668"/>
      <c r="BZ2" s="668"/>
      <c r="CA2" s="668"/>
      <c r="CB2" s="668"/>
      <c r="CC2" s="668"/>
    </row>
    <row r="3" spans="1:81" ht="3.75" customHeight="1"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8"/>
      <c r="BE3" s="668"/>
      <c r="BF3" s="668"/>
      <c r="BG3" s="668"/>
      <c r="BH3" s="668"/>
      <c r="BI3" s="668"/>
      <c r="BJ3" s="668"/>
      <c r="BK3" s="668"/>
      <c r="BL3" s="668"/>
      <c r="BM3" s="668"/>
      <c r="BN3" s="668"/>
      <c r="BO3" s="668"/>
      <c r="BP3" s="668"/>
      <c r="BQ3" s="668"/>
      <c r="BR3" s="668"/>
      <c r="BS3" s="668"/>
      <c r="BT3" s="668"/>
      <c r="BU3" s="668"/>
      <c r="BV3" s="668"/>
      <c r="BW3" s="668"/>
      <c r="BX3" s="668"/>
      <c r="BY3" s="668"/>
      <c r="BZ3" s="668"/>
      <c r="CA3" s="668"/>
      <c r="CB3" s="668"/>
      <c r="CC3" s="668"/>
    </row>
    <row r="4" spans="1:81" ht="10.5" customHeight="1">
      <c r="B4" s="359" t="s">
        <v>250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</row>
    <row r="5" spans="1:81" ht="10.5" customHeight="1" thickBot="1"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</row>
    <row r="6" spans="1:81" ht="10.5" customHeight="1">
      <c r="B6" s="352" t="s">
        <v>0</v>
      </c>
      <c r="C6" s="307"/>
      <c r="D6" s="307"/>
      <c r="E6" s="307"/>
      <c r="F6" s="307"/>
      <c r="G6" s="307"/>
      <c r="H6" s="307"/>
      <c r="I6" s="308"/>
      <c r="J6" s="306" t="str">
        <f>B10</f>
        <v>Kテニス</v>
      </c>
      <c r="K6" s="307"/>
      <c r="L6" s="307"/>
      <c r="M6" s="307"/>
      <c r="N6" s="307"/>
      <c r="O6" s="307"/>
      <c r="P6" s="307"/>
      <c r="Q6" s="308"/>
      <c r="R6" s="306" t="str">
        <f>B16</f>
        <v>うさかめ</v>
      </c>
      <c r="S6" s="307"/>
      <c r="T6" s="307"/>
      <c r="U6" s="307"/>
      <c r="V6" s="307"/>
      <c r="W6" s="307"/>
      <c r="X6" s="307"/>
      <c r="Y6" s="308"/>
      <c r="Z6" s="306" t="str">
        <f>B22</f>
        <v>アンヴァーズ</v>
      </c>
      <c r="AA6" s="307"/>
      <c r="AB6" s="307"/>
      <c r="AC6" s="307"/>
      <c r="AD6" s="307"/>
      <c r="AE6" s="307"/>
      <c r="AF6" s="307"/>
      <c r="AG6" s="308"/>
      <c r="AH6" s="307" t="s">
        <v>1538</v>
      </c>
      <c r="AI6" s="307"/>
      <c r="AJ6" s="307"/>
      <c r="AK6" s="307"/>
      <c r="AL6" s="307"/>
      <c r="AM6" s="307"/>
      <c r="AN6" s="307"/>
      <c r="AO6" s="324"/>
      <c r="AP6" s="670" t="s">
        <v>1</v>
      </c>
      <c r="AQ6" s="307"/>
      <c r="AR6" s="307"/>
      <c r="AS6" s="307"/>
      <c r="AT6" s="307"/>
      <c r="AU6" s="307"/>
      <c r="AV6" s="307"/>
      <c r="AW6" s="671"/>
    </row>
    <row r="7" spans="1:81" ht="10.5" customHeight="1">
      <c r="B7" s="353"/>
      <c r="C7" s="310"/>
      <c r="D7" s="310"/>
      <c r="E7" s="310"/>
      <c r="F7" s="310"/>
      <c r="G7" s="310"/>
      <c r="H7" s="310"/>
      <c r="I7" s="311"/>
      <c r="J7" s="309"/>
      <c r="K7" s="310"/>
      <c r="L7" s="310"/>
      <c r="M7" s="310"/>
      <c r="N7" s="310"/>
      <c r="O7" s="310"/>
      <c r="P7" s="310"/>
      <c r="Q7" s="311"/>
      <c r="R7" s="309"/>
      <c r="S7" s="310"/>
      <c r="T7" s="310"/>
      <c r="U7" s="310"/>
      <c r="V7" s="310"/>
      <c r="W7" s="310"/>
      <c r="X7" s="310"/>
      <c r="Y7" s="311"/>
      <c r="Z7" s="309"/>
      <c r="AA7" s="310"/>
      <c r="AB7" s="310"/>
      <c r="AC7" s="310"/>
      <c r="AD7" s="310"/>
      <c r="AE7" s="310"/>
      <c r="AF7" s="310"/>
      <c r="AG7" s="311"/>
      <c r="AH7" s="310"/>
      <c r="AI7" s="310"/>
      <c r="AJ7" s="310"/>
      <c r="AK7" s="310"/>
      <c r="AL7" s="310"/>
      <c r="AM7" s="310"/>
      <c r="AN7" s="310"/>
      <c r="AO7" s="325"/>
      <c r="AP7" s="672"/>
      <c r="AQ7" s="310"/>
      <c r="AR7" s="310"/>
      <c r="AS7" s="310"/>
      <c r="AT7" s="310"/>
      <c r="AU7" s="310"/>
      <c r="AV7" s="310"/>
      <c r="AW7" s="673"/>
    </row>
    <row r="8" spans="1:81" ht="10.5" customHeight="1">
      <c r="B8" s="353"/>
      <c r="C8" s="310"/>
      <c r="D8" s="310"/>
      <c r="E8" s="310"/>
      <c r="F8" s="310"/>
      <c r="G8" s="310"/>
      <c r="H8" s="310"/>
      <c r="I8" s="311"/>
      <c r="J8" s="309" t="str">
        <f>B13</f>
        <v>カレッジA</v>
      </c>
      <c r="K8" s="310"/>
      <c r="L8" s="310"/>
      <c r="M8" s="310"/>
      <c r="N8" s="310"/>
      <c r="O8" s="310"/>
      <c r="P8" s="310"/>
      <c r="Q8" s="311"/>
      <c r="R8" s="309" t="str">
        <f>B19</f>
        <v>Ａ</v>
      </c>
      <c r="S8" s="310"/>
      <c r="T8" s="310"/>
      <c r="U8" s="310"/>
      <c r="V8" s="310"/>
      <c r="W8" s="310"/>
      <c r="X8" s="310"/>
      <c r="Y8" s="311"/>
      <c r="Z8" s="309"/>
      <c r="AA8" s="310"/>
      <c r="AB8" s="310"/>
      <c r="AC8" s="310"/>
      <c r="AD8" s="310"/>
      <c r="AE8" s="310"/>
      <c r="AF8" s="310"/>
      <c r="AG8" s="311"/>
      <c r="AH8" s="310" t="s">
        <v>1539</v>
      </c>
      <c r="AI8" s="310"/>
      <c r="AJ8" s="310"/>
      <c r="AK8" s="310"/>
      <c r="AL8" s="310"/>
      <c r="AM8" s="310"/>
      <c r="AN8" s="310"/>
      <c r="AO8" s="325"/>
      <c r="AP8" s="551" t="s">
        <v>2</v>
      </c>
      <c r="AQ8" s="350"/>
      <c r="AR8" s="350"/>
      <c r="AS8" s="350"/>
      <c r="AT8" s="350"/>
      <c r="AU8" s="350"/>
      <c r="AV8" s="350"/>
      <c r="AW8" s="552"/>
    </row>
    <row r="9" spans="1:81" ht="10.5" customHeight="1" thickBot="1">
      <c r="B9" s="354"/>
      <c r="C9" s="330"/>
      <c r="D9" s="330"/>
      <c r="E9" s="330"/>
      <c r="F9" s="330"/>
      <c r="G9" s="330"/>
      <c r="H9" s="330"/>
      <c r="I9" s="331"/>
      <c r="J9" s="309"/>
      <c r="K9" s="310"/>
      <c r="L9" s="310"/>
      <c r="M9" s="310"/>
      <c r="N9" s="310"/>
      <c r="O9" s="310"/>
      <c r="P9" s="310"/>
      <c r="Q9" s="311"/>
      <c r="R9" s="309"/>
      <c r="S9" s="310"/>
      <c r="T9" s="310"/>
      <c r="U9" s="310"/>
      <c r="V9" s="330"/>
      <c r="W9" s="330"/>
      <c r="X9" s="330"/>
      <c r="Y9" s="331"/>
      <c r="Z9" s="309"/>
      <c r="AA9" s="310"/>
      <c r="AB9" s="310"/>
      <c r="AC9" s="310"/>
      <c r="AD9" s="310"/>
      <c r="AE9" s="310"/>
      <c r="AF9" s="310"/>
      <c r="AG9" s="311"/>
      <c r="AH9" s="330"/>
      <c r="AI9" s="330"/>
      <c r="AJ9" s="330"/>
      <c r="AK9" s="330"/>
      <c r="AL9" s="330"/>
      <c r="AM9" s="330"/>
      <c r="AN9" s="330"/>
      <c r="AO9" s="630"/>
      <c r="AP9" s="553"/>
      <c r="AQ9" s="554"/>
      <c r="AR9" s="554"/>
      <c r="AS9" s="554"/>
      <c r="AT9" s="554"/>
      <c r="AU9" s="554"/>
      <c r="AV9" s="554"/>
      <c r="AW9" s="555"/>
    </row>
    <row r="10" spans="1:81" s="3" customFormat="1" ht="10.5" customHeight="1">
      <c r="A10" s="25">
        <f>AU14</f>
        <v>1</v>
      </c>
      <c r="B10" s="674" t="s">
        <v>251</v>
      </c>
      <c r="C10" s="675"/>
      <c r="D10" s="675"/>
      <c r="E10" s="675"/>
      <c r="F10" s="675"/>
      <c r="G10" s="675"/>
      <c r="H10" s="675"/>
      <c r="I10" s="676"/>
      <c r="J10" s="459" t="str">
        <f>IF(R10="F","丸付き数字は試合順番","")</f>
        <v/>
      </c>
      <c r="K10" s="460"/>
      <c r="L10" s="460"/>
      <c r="M10" s="460"/>
      <c r="N10" s="460"/>
      <c r="O10" s="460"/>
      <c r="P10" s="460"/>
      <c r="Q10" s="460"/>
      <c r="R10" s="334" t="s">
        <v>1560</v>
      </c>
      <c r="S10" s="335"/>
      <c r="T10" s="335"/>
      <c r="U10" s="336"/>
      <c r="V10" s="341" t="s">
        <v>1557</v>
      </c>
      <c r="W10" s="341"/>
      <c r="X10" s="341"/>
      <c r="Y10" s="342"/>
      <c r="Z10" s="600" t="s">
        <v>1547</v>
      </c>
      <c r="AA10" s="335"/>
      <c r="AB10" s="335"/>
      <c r="AC10" s="336"/>
      <c r="AD10" s="608" t="s">
        <v>1544</v>
      </c>
      <c r="AE10" s="341"/>
      <c r="AF10" s="341"/>
      <c r="AG10" s="342"/>
      <c r="AH10" s="600" t="s">
        <v>1547</v>
      </c>
      <c r="AI10" s="335"/>
      <c r="AJ10" s="335"/>
      <c r="AK10" s="336"/>
      <c r="AL10" s="608" t="s">
        <v>1544</v>
      </c>
      <c r="AM10" s="341"/>
      <c r="AN10" s="341"/>
      <c r="AO10" s="342"/>
      <c r="AP10" s="518">
        <f>IF(V14="MIX","",((COUNTIF(J10:AO15,"③*")+COUNTIF(J10:AO15,"④*"))+COUNTIF(J10:AO15,"⑤*")))</f>
        <v>3</v>
      </c>
      <c r="AQ10" s="519"/>
      <c r="AR10" s="519"/>
      <c r="AS10" s="44"/>
      <c r="AU10" s="557">
        <f>IF(R10="F","",3-AP10)</f>
        <v>0</v>
      </c>
      <c r="AV10" s="557"/>
      <c r="AW10" s="558"/>
    </row>
    <row r="11" spans="1:81" s="3" customFormat="1" ht="10.5" customHeight="1" thickBot="1">
      <c r="A11" s="25"/>
      <c r="B11" s="353"/>
      <c r="C11" s="310"/>
      <c r="D11" s="310"/>
      <c r="E11" s="310"/>
      <c r="F11" s="310"/>
      <c r="G11" s="310"/>
      <c r="H11" s="310"/>
      <c r="I11" s="311"/>
      <c r="J11" s="461"/>
      <c r="K11" s="462"/>
      <c r="L11" s="462"/>
      <c r="M11" s="462"/>
      <c r="N11" s="462"/>
      <c r="O11" s="462"/>
      <c r="P11" s="462"/>
      <c r="Q11" s="462"/>
      <c r="R11" s="337"/>
      <c r="S11" s="338"/>
      <c r="T11" s="338"/>
      <c r="U11" s="339"/>
      <c r="V11" s="344"/>
      <c r="W11" s="344"/>
      <c r="X11" s="344"/>
      <c r="Y11" s="345"/>
      <c r="Z11" s="337"/>
      <c r="AA11" s="338"/>
      <c r="AB11" s="338"/>
      <c r="AC11" s="339"/>
      <c r="AD11" s="344"/>
      <c r="AE11" s="344"/>
      <c r="AF11" s="344"/>
      <c r="AG11" s="345"/>
      <c r="AH11" s="337"/>
      <c r="AI11" s="338"/>
      <c r="AJ11" s="338"/>
      <c r="AK11" s="339"/>
      <c r="AL11" s="344"/>
      <c r="AM11" s="344"/>
      <c r="AN11" s="344"/>
      <c r="AO11" s="345"/>
      <c r="AP11" s="520"/>
      <c r="AQ11" s="521"/>
      <c r="AR11" s="521"/>
      <c r="AS11" s="45"/>
      <c r="AT11" s="46"/>
      <c r="AU11" s="559"/>
      <c r="AV11" s="559"/>
      <c r="AW11" s="560"/>
    </row>
    <row r="12" spans="1:81" s="3" customFormat="1" ht="10.5" customHeight="1">
      <c r="A12" s="4"/>
      <c r="B12" s="353"/>
      <c r="C12" s="310"/>
      <c r="D12" s="310"/>
      <c r="E12" s="310"/>
      <c r="F12" s="310"/>
      <c r="G12" s="310"/>
      <c r="H12" s="310"/>
      <c r="I12" s="311"/>
      <c r="J12" s="461"/>
      <c r="K12" s="462"/>
      <c r="L12" s="462"/>
      <c r="M12" s="462"/>
      <c r="N12" s="462"/>
      <c r="O12" s="462"/>
      <c r="P12" s="462"/>
      <c r="Q12" s="463"/>
      <c r="R12" s="450" t="s">
        <v>1549</v>
      </c>
      <c r="S12" s="451"/>
      <c r="T12" s="451"/>
      <c r="U12" s="452"/>
      <c r="V12" s="451" t="s">
        <v>1556</v>
      </c>
      <c r="W12" s="451"/>
      <c r="X12" s="451"/>
      <c r="Y12" s="455"/>
      <c r="Z12" s="450" t="s">
        <v>1545</v>
      </c>
      <c r="AA12" s="451"/>
      <c r="AB12" s="451"/>
      <c r="AC12" s="452"/>
      <c r="AD12" s="451" t="s">
        <v>1556</v>
      </c>
      <c r="AE12" s="451"/>
      <c r="AF12" s="451"/>
      <c r="AG12" s="455"/>
      <c r="AH12" s="450" t="s">
        <v>1545</v>
      </c>
      <c r="AI12" s="451"/>
      <c r="AJ12" s="451"/>
      <c r="AK12" s="452"/>
      <c r="AL12" s="458" t="s">
        <v>1546</v>
      </c>
      <c r="AM12" s="451"/>
      <c r="AN12" s="451"/>
      <c r="AO12" s="455"/>
      <c r="AP12" s="532" t="str">
        <f>IF(AP10=AP16,"取得","")</f>
        <v/>
      </c>
      <c r="AQ12" s="533"/>
      <c r="AR12" s="533"/>
      <c r="AS12" s="530">
        <f>(COUNTIF(J10:AO15,"⑥*")+COUNTIF(J10:AO15,"⑦*"))</f>
        <v>0</v>
      </c>
      <c r="AT12" s="530"/>
      <c r="AU12" s="537" t="str">
        <f>IF(AP12="取得","セット","")</f>
        <v/>
      </c>
      <c r="AV12" s="537"/>
      <c r="AW12" s="538"/>
    </row>
    <row r="13" spans="1:81" s="3" customFormat="1" ht="10.5" customHeight="1">
      <c r="A13" s="4"/>
      <c r="B13" s="353" t="s">
        <v>252</v>
      </c>
      <c r="C13" s="310"/>
      <c r="D13" s="310"/>
      <c r="E13" s="310"/>
      <c r="F13" s="310"/>
      <c r="G13" s="310"/>
      <c r="H13" s="310"/>
      <c r="I13" s="311"/>
      <c r="J13" s="461"/>
      <c r="K13" s="462"/>
      <c r="L13" s="462"/>
      <c r="M13" s="462"/>
      <c r="N13" s="462"/>
      <c r="O13" s="462"/>
      <c r="P13" s="462"/>
      <c r="Q13" s="463"/>
      <c r="R13" s="456"/>
      <c r="S13" s="344"/>
      <c r="T13" s="344"/>
      <c r="U13" s="457"/>
      <c r="V13" s="344"/>
      <c r="W13" s="344"/>
      <c r="X13" s="344"/>
      <c r="Y13" s="345"/>
      <c r="Z13" s="456"/>
      <c r="AA13" s="344"/>
      <c r="AB13" s="344"/>
      <c r="AC13" s="457"/>
      <c r="AD13" s="344"/>
      <c r="AE13" s="344"/>
      <c r="AF13" s="344"/>
      <c r="AG13" s="345"/>
      <c r="AH13" s="456"/>
      <c r="AI13" s="344"/>
      <c r="AJ13" s="344"/>
      <c r="AK13" s="457"/>
      <c r="AL13" s="344"/>
      <c r="AM13" s="344"/>
      <c r="AN13" s="344"/>
      <c r="AO13" s="345"/>
      <c r="AP13" s="534"/>
      <c r="AQ13" s="535"/>
      <c r="AR13" s="535"/>
      <c r="AS13" s="531"/>
      <c r="AT13" s="531"/>
      <c r="AU13" s="539"/>
      <c r="AV13" s="539"/>
      <c r="AW13" s="540"/>
    </row>
    <row r="14" spans="1:81" ht="10.5" customHeight="1">
      <c r="B14" s="353"/>
      <c r="C14" s="310"/>
      <c r="D14" s="310"/>
      <c r="E14" s="310"/>
      <c r="F14" s="310"/>
      <c r="G14" s="310"/>
      <c r="H14" s="310"/>
      <c r="I14" s="311"/>
      <c r="J14" s="461"/>
      <c r="K14" s="462"/>
      <c r="L14" s="462"/>
      <c r="M14" s="462"/>
      <c r="N14" s="462"/>
      <c r="O14" s="462"/>
      <c r="P14" s="462"/>
      <c r="Q14" s="463"/>
      <c r="R14" s="450" t="s">
        <v>1546</v>
      </c>
      <c r="S14" s="451"/>
      <c r="T14" s="451"/>
      <c r="U14" s="452"/>
      <c r="V14" s="451" t="s">
        <v>1544</v>
      </c>
      <c r="W14" s="451"/>
      <c r="X14" s="451"/>
      <c r="Y14" s="455"/>
      <c r="Z14" s="450" t="s">
        <v>1544</v>
      </c>
      <c r="AA14" s="451"/>
      <c r="AB14" s="451"/>
      <c r="AC14" s="452"/>
      <c r="AD14" s="458" t="s">
        <v>1546</v>
      </c>
      <c r="AE14" s="451"/>
      <c r="AF14" s="451"/>
      <c r="AG14" s="455"/>
      <c r="AH14" s="450" t="s">
        <v>1545</v>
      </c>
      <c r="AI14" s="451"/>
      <c r="AJ14" s="451"/>
      <c r="AK14" s="452"/>
      <c r="AL14" s="458" t="s">
        <v>1544</v>
      </c>
      <c r="AM14" s="451"/>
      <c r="AN14" s="451"/>
      <c r="AO14" s="455"/>
      <c r="AP14" s="47"/>
      <c r="AQ14" s="48"/>
      <c r="AR14" s="48"/>
      <c r="AS14" s="6"/>
      <c r="AU14" s="548">
        <f>IF(R10="F","",IF(AP12="取得",RANK(AS12,AS12:AT31),(RANK(AP10,AP10:AR29))))</f>
        <v>1</v>
      </c>
      <c r="AV14" s="548"/>
      <c r="AW14" s="411"/>
    </row>
    <row r="15" spans="1:81" ht="10.5" customHeight="1" thickBot="1">
      <c r="B15" s="354"/>
      <c r="C15" s="330"/>
      <c r="D15" s="330"/>
      <c r="E15" s="330"/>
      <c r="F15" s="330"/>
      <c r="G15" s="330"/>
      <c r="H15" s="330"/>
      <c r="I15" s="331"/>
      <c r="J15" s="464"/>
      <c r="K15" s="465"/>
      <c r="L15" s="465"/>
      <c r="M15" s="465"/>
      <c r="N15" s="465"/>
      <c r="O15" s="465"/>
      <c r="P15" s="465"/>
      <c r="Q15" s="466"/>
      <c r="R15" s="453"/>
      <c r="S15" s="435"/>
      <c r="T15" s="435"/>
      <c r="U15" s="454"/>
      <c r="V15" s="435"/>
      <c r="W15" s="435"/>
      <c r="X15" s="435"/>
      <c r="Y15" s="436"/>
      <c r="Z15" s="453"/>
      <c r="AA15" s="435"/>
      <c r="AB15" s="435"/>
      <c r="AC15" s="454"/>
      <c r="AD15" s="435"/>
      <c r="AE15" s="435"/>
      <c r="AF15" s="435"/>
      <c r="AG15" s="436"/>
      <c r="AH15" s="453"/>
      <c r="AI15" s="435"/>
      <c r="AJ15" s="435"/>
      <c r="AK15" s="454"/>
      <c r="AL15" s="435"/>
      <c r="AM15" s="435"/>
      <c r="AN15" s="435"/>
      <c r="AO15" s="436"/>
      <c r="AP15" s="49"/>
      <c r="AQ15" s="50"/>
      <c r="AR15" s="50"/>
      <c r="AS15" s="50"/>
      <c r="AT15" s="50"/>
      <c r="AU15" s="549"/>
      <c r="AV15" s="549"/>
      <c r="AW15" s="550"/>
    </row>
    <row r="16" spans="1:81" ht="10.5" customHeight="1">
      <c r="A16" s="411">
        <f>AU20</f>
        <v>3</v>
      </c>
      <c r="B16" s="312" t="s">
        <v>258</v>
      </c>
      <c r="C16" s="313"/>
      <c r="D16" s="313"/>
      <c r="E16" s="313"/>
      <c r="F16" s="313"/>
      <c r="G16" s="313"/>
      <c r="H16" s="313"/>
      <c r="I16" s="326"/>
      <c r="J16" s="522" t="s">
        <v>1592</v>
      </c>
      <c r="K16" s="523"/>
      <c r="L16" s="523"/>
      <c r="M16" s="524"/>
      <c r="N16" s="654" t="s">
        <v>1569</v>
      </c>
      <c r="O16" s="514"/>
      <c r="P16" s="514"/>
      <c r="Q16" s="515"/>
      <c r="R16" s="657"/>
      <c r="S16" s="658"/>
      <c r="T16" s="658"/>
      <c r="U16" s="658"/>
      <c r="V16" s="658"/>
      <c r="W16" s="658"/>
      <c r="X16" s="658"/>
      <c r="Y16" s="658"/>
      <c r="Z16" s="522" t="s">
        <v>1590</v>
      </c>
      <c r="AA16" s="523"/>
      <c r="AB16" s="523"/>
      <c r="AC16" s="524"/>
      <c r="AD16" s="571" t="s">
        <v>1551</v>
      </c>
      <c r="AE16" s="514"/>
      <c r="AF16" s="514"/>
      <c r="AG16" s="515"/>
      <c r="AH16" s="522" t="s">
        <v>1560</v>
      </c>
      <c r="AI16" s="523"/>
      <c r="AJ16" s="523"/>
      <c r="AK16" s="524"/>
      <c r="AL16" s="571" t="s">
        <v>1545</v>
      </c>
      <c r="AM16" s="514"/>
      <c r="AN16" s="514"/>
      <c r="AO16" s="515"/>
      <c r="AP16" s="518">
        <f>IF(N20="MIX","",((COUNTIF(J16:AO21,"③*")+COUNTIF(J16:AO21,"④*"))+COUNTIF(J16:AO21,"⑤*")))</f>
        <v>1</v>
      </c>
      <c r="AQ16" s="519"/>
      <c r="AR16" s="519"/>
      <c r="AS16" s="51"/>
      <c r="AT16" s="3"/>
      <c r="AU16" s="635">
        <f>IF(R10="F","",3-AP16)</f>
        <v>2</v>
      </c>
      <c r="AV16" s="635"/>
      <c r="AW16" s="636"/>
    </row>
    <row r="17" spans="1:70" ht="10.5" customHeight="1" thickBot="1">
      <c r="A17" s="411"/>
      <c r="B17" s="314"/>
      <c r="C17" s="315"/>
      <c r="D17" s="315"/>
      <c r="E17" s="315"/>
      <c r="F17" s="315"/>
      <c r="G17" s="315"/>
      <c r="H17" s="315"/>
      <c r="I17" s="327"/>
      <c r="J17" s="525"/>
      <c r="K17" s="526"/>
      <c r="L17" s="526"/>
      <c r="M17" s="527"/>
      <c r="N17" s="655"/>
      <c r="O17" s="516"/>
      <c r="P17" s="516"/>
      <c r="Q17" s="517"/>
      <c r="R17" s="659"/>
      <c r="S17" s="660"/>
      <c r="T17" s="660"/>
      <c r="U17" s="660"/>
      <c r="V17" s="660"/>
      <c r="W17" s="660"/>
      <c r="X17" s="660"/>
      <c r="Y17" s="660"/>
      <c r="Z17" s="525"/>
      <c r="AA17" s="526"/>
      <c r="AB17" s="526"/>
      <c r="AC17" s="527"/>
      <c r="AD17" s="516"/>
      <c r="AE17" s="516"/>
      <c r="AF17" s="516"/>
      <c r="AG17" s="517"/>
      <c r="AH17" s="525"/>
      <c r="AI17" s="526"/>
      <c r="AJ17" s="526"/>
      <c r="AK17" s="527"/>
      <c r="AL17" s="516"/>
      <c r="AM17" s="516"/>
      <c r="AN17" s="516"/>
      <c r="AO17" s="517"/>
      <c r="AP17" s="520"/>
      <c r="AQ17" s="521"/>
      <c r="AR17" s="521"/>
      <c r="AS17" s="45"/>
      <c r="AT17" s="46"/>
      <c r="AU17" s="596"/>
      <c r="AV17" s="596"/>
      <c r="AW17" s="597"/>
    </row>
    <row r="18" spans="1:70" ht="10.5" customHeight="1">
      <c r="A18" s="411"/>
      <c r="B18" s="314"/>
      <c r="C18" s="315"/>
      <c r="D18" s="315"/>
      <c r="E18" s="315"/>
      <c r="F18" s="315"/>
      <c r="G18" s="315"/>
      <c r="H18" s="315"/>
      <c r="I18" s="327"/>
      <c r="J18" s="661" t="s">
        <v>1545</v>
      </c>
      <c r="K18" s="662"/>
      <c r="L18" s="662"/>
      <c r="M18" s="663"/>
      <c r="N18" s="650" t="s">
        <v>1558</v>
      </c>
      <c r="O18" s="651"/>
      <c r="P18" s="651"/>
      <c r="Q18" s="652"/>
      <c r="R18" s="659"/>
      <c r="S18" s="660"/>
      <c r="T18" s="660"/>
      <c r="U18" s="660"/>
      <c r="V18" s="660"/>
      <c r="W18" s="660"/>
      <c r="X18" s="660"/>
      <c r="Y18" s="660"/>
      <c r="Z18" s="472" t="s">
        <v>1546</v>
      </c>
      <c r="AA18" s="473"/>
      <c r="AB18" s="473"/>
      <c r="AC18" s="474"/>
      <c r="AD18" s="542" t="s">
        <v>1551</v>
      </c>
      <c r="AE18" s="473"/>
      <c r="AF18" s="473"/>
      <c r="AG18" s="541"/>
      <c r="AH18" s="472" t="s">
        <v>1561</v>
      </c>
      <c r="AI18" s="473"/>
      <c r="AJ18" s="473"/>
      <c r="AK18" s="474"/>
      <c r="AL18" s="542" t="s">
        <v>1562</v>
      </c>
      <c r="AM18" s="473"/>
      <c r="AN18" s="473"/>
      <c r="AO18" s="541"/>
      <c r="AP18" s="580" t="str">
        <f>IF(AP16=AP22,"取得","")</f>
        <v/>
      </c>
      <c r="AQ18" s="581"/>
      <c r="AR18" s="581"/>
      <c r="AS18" s="530">
        <f>(COUNTIF(J16:AO21,"⑥*")+COUNTIF(J16:AO21,"⑦*"))</f>
        <v>0</v>
      </c>
      <c r="AT18" s="530"/>
      <c r="AU18" s="578" t="str">
        <f>IF(AP18="取得","セット","")</f>
        <v/>
      </c>
      <c r="AV18" s="578"/>
      <c r="AW18" s="579"/>
    </row>
    <row r="19" spans="1:70" ht="10.5" customHeight="1">
      <c r="A19" s="7"/>
      <c r="B19" s="314" t="s">
        <v>1408</v>
      </c>
      <c r="C19" s="315"/>
      <c r="D19" s="315"/>
      <c r="E19" s="315"/>
      <c r="F19" s="315"/>
      <c r="G19" s="315"/>
      <c r="H19" s="315"/>
      <c r="I19" s="327"/>
      <c r="J19" s="664"/>
      <c r="K19" s="665"/>
      <c r="L19" s="665"/>
      <c r="M19" s="666"/>
      <c r="N19" s="667"/>
      <c r="O19" s="516"/>
      <c r="P19" s="516"/>
      <c r="Q19" s="517"/>
      <c r="R19" s="659"/>
      <c r="S19" s="660"/>
      <c r="T19" s="660"/>
      <c r="U19" s="660"/>
      <c r="V19" s="660"/>
      <c r="W19" s="660"/>
      <c r="X19" s="660"/>
      <c r="Y19" s="660"/>
      <c r="Z19" s="528"/>
      <c r="AA19" s="516"/>
      <c r="AB19" s="516"/>
      <c r="AC19" s="529"/>
      <c r="AD19" s="516"/>
      <c r="AE19" s="516"/>
      <c r="AF19" s="516"/>
      <c r="AG19" s="517"/>
      <c r="AH19" s="528"/>
      <c r="AI19" s="516"/>
      <c r="AJ19" s="516"/>
      <c r="AK19" s="529"/>
      <c r="AL19" s="516"/>
      <c r="AM19" s="516"/>
      <c r="AN19" s="516"/>
      <c r="AO19" s="517"/>
      <c r="AP19" s="534"/>
      <c r="AQ19" s="535"/>
      <c r="AR19" s="535"/>
      <c r="AS19" s="531"/>
      <c r="AT19" s="531"/>
      <c r="AU19" s="539"/>
      <c r="AV19" s="539"/>
      <c r="AW19" s="540"/>
    </row>
    <row r="20" spans="1:70" ht="10.5" customHeight="1">
      <c r="A20" s="5"/>
      <c r="B20" s="314"/>
      <c r="C20" s="315"/>
      <c r="D20" s="315"/>
      <c r="E20" s="315"/>
      <c r="F20" s="315"/>
      <c r="G20" s="315"/>
      <c r="H20" s="315"/>
      <c r="I20" s="327"/>
      <c r="J20" s="644" t="s">
        <v>1551</v>
      </c>
      <c r="K20" s="645"/>
      <c r="L20" s="645"/>
      <c r="M20" s="646"/>
      <c r="N20" s="650" t="s">
        <v>1550</v>
      </c>
      <c r="O20" s="651"/>
      <c r="P20" s="651"/>
      <c r="Q20" s="652"/>
      <c r="R20" s="659"/>
      <c r="S20" s="660"/>
      <c r="T20" s="660"/>
      <c r="U20" s="660"/>
      <c r="V20" s="660"/>
      <c r="W20" s="660"/>
      <c r="X20" s="660"/>
      <c r="Y20" s="660"/>
      <c r="Z20" s="656" t="s">
        <v>1593</v>
      </c>
      <c r="AA20" s="473"/>
      <c r="AB20" s="473"/>
      <c r="AC20" s="474"/>
      <c r="AD20" s="473" t="s">
        <v>1546</v>
      </c>
      <c r="AE20" s="473"/>
      <c r="AF20" s="473"/>
      <c r="AG20" s="541"/>
      <c r="AH20" s="472" t="s">
        <v>1544</v>
      </c>
      <c r="AI20" s="473"/>
      <c r="AJ20" s="473"/>
      <c r="AK20" s="474"/>
      <c r="AL20" s="542" t="s">
        <v>1544</v>
      </c>
      <c r="AM20" s="473"/>
      <c r="AN20" s="473"/>
      <c r="AO20" s="541"/>
      <c r="AP20" s="47"/>
      <c r="AQ20" s="48"/>
      <c r="AR20" s="48"/>
      <c r="AS20" s="6"/>
      <c r="AU20" s="548">
        <f>IF(J16="F","",IF(AP18="取得",RANK(AS18,AS12:AT31),(RANK(AP16,AP10:AR29))))</f>
        <v>3</v>
      </c>
      <c r="AV20" s="548"/>
      <c r="AW20" s="411"/>
    </row>
    <row r="21" spans="1:70" ht="10.5" customHeight="1" thickBot="1">
      <c r="A21" s="5"/>
      <c r="B21" s="316"/>
      <c r="C21" s="317"/>
      <c r="D21" s="317"/>
      <c r="E21" s="317"/>
      <c r="F21" s="317"/>
      <c r="G21" s="317"/>
      <c r="H21" s="317"/>
      <c r="I21" s="328"/>
      <c r="J21" s="647"/>
      <c r="K21" s="648"/>
      <c r="L21" s="648"/>
      <c r="M21" s="649"/>
      <c r="N21" s="653"/>
      <c r="O21" s="476"/>
      <c r="P21" s="476"/>
      <c r="Q21" s="543"/>
      <c r="R21" s="659"/>
      <c r="S21" s="660"/>
      <c r="T21" s="660"/>
      <c r="U21" s="660"/>
      <c r="V21" s="660"/>
      <c r="W21" s="660"/>
      <c r="X21" s="660"/>
      <c r="Y21" s="660"/>
      <c r="Z21" s="475"/>
      <c r="AA21" s="476"/>
      <c r="AB21" s="476"/>
      <c r="AC21" s="477"/>
      <c r="AD21" s="476"/>
      <c r="AE21" s="476"/>
      <c r="AF21" s="476"/>
      <c r="AG21" s="543"/>
      <c r="AH21" s="475"/>
      <c r="AI21" s="476"/>
      <c r="AJ21" s="476"/>
      <c r="AK21" s="477"/>
      <c r="AL21" s="476"/>
      <c r="AM21" s="476"/>
      <c r="AN21" s="476"/>
      <c r="AO21" s="543"/>
      <c r="AP21" s="49"/>
      <c r="AQ21" s="50"/>
      <c r="AR21" s="50"/>
      <c r="AS21" s="50"/>
      <c r="AU21" s="549"/>
      <c r="AV21" s="549"/>
      <c r="AW21" s="550"/>
    </row>
    <row r="22" spans="1:70" ht="10.5" customHeight="1">
      <c r="A22" s="411">
        <f>AU26</f>
        <v>2</v>
      </c>
      <c r="B22" s="312" t="s">
        <v>1514</v>
      </c>
      <c r="C22" s="313"/>
      <c r="D22" s="313"/>
      <c r="E22" s="313"/>
      <c r="F22" s="313"/>
      <c r="G22" s="313"/>
      <c r="H22" s="313"/>
      <c r="I22" s="313"/>
      <c r="J22" s="398" t="s">
        <v>1564</v>
      </c>
      <c r="K22" s="399"/>
      <c r="L22" s="399"/>
      <c r="M22" s="400"/>
      <c r="N22" s="403" t="s">
        <v>1566</v>
      </c>
      <c r="O22" s="404"/>
      <c r="P22" s="404"/>
      <c r="Q22" s="405"/>
      <c r="R22" s="412" t="s">
        <v>1552</v>
      </c>
      <c r="S22" s="399"/>
      <c r="T22" s="399"/>
      <c r="U22" s="400"/>
      <c r="V22" s="404" t="s">
        <v>1554</v>
      </c>
      <c r="W22" s="404"/>
      <c r="X22" s="404"/>
      <c r="Y22" s="405"/>
      <c r="Z22" s="389"/>
      <c r="AA22" s="390"/>
      <c r="AB22" s="390"/>
      <c r="AC22" s="390"/>
      <c r="AD22" s="390"/>
      <c r="AE22" s="390"/>
      <c r="AF22" s="390"/>
      <c r="AG22" s="391"/>
      <c r="AH22" s="398" t="s">
        <v>1571</v>
      </c>
      <c r="AI22" s="399"/>
      <c r="AJ22" s="399"/>
      <c r="AK22" s="400"/>
      <c r="AL22" s="404" t="s">
        <v>1556</v>
      </c>
      <c r="AM22" s="404"/>
      <c r="AN22" s="404"/>
      <c r="AO22" s="405"/>
      <c r="AP22" s="407">
        <f>IF(V26="MIX","",((COUNTIF(J22:AO27,"③*")+COUNTIF(J22:AO27,"④*"))+COUNTIF(J22:AO27,"⑤*")))</f>
        <v>2</v>
      </c>
      <c r="AQ22" s="407"/>
      <c r="AR22" s="407"/>
      <c r="AS22" s="290"/>
      <c r="AT22" s="291"/>
      <c r="AU22" s="421">
        <f>IF(R22="①","",3-AP22)</f>
        <v>1</v>
      </c>
      <c r="AV22" s="421"/>
      <c r="AW22" s="422"/>
    </row>
    <row r="23" spans="1:70" ht="10.5" customHeight="1" thickBot="1">
      <c r="A23" s="411"/>
      <c r="B23" s="314"/>
      <c r="C23" s="315"/>
      <c r="D23" s="315"/>
      <c r="E23" s="315"/>
      <c r="F23" s="315"/>
      <c r="G23" s="315"/>
      <c r="H23" s="315"/>
      <c r="I23" s="315"/>
      <c r="J23" s="401"/>
      <c r="K23" s="366"/>
      <c r="L23" s="366"/>
      <c r="M23" s="402"/>
      <c r="N23" s="375"/>
      <c r="O23" s="375"/>
      <c r="P23" s="375"/>
      <c r="Q23" s="376"/>
      <c r="R23" s="401"/>
      <c r="S23" s="366"/>
      <c r="T23" s="366"/>
      <c r="U23" s="402"/>
      <c r="V23" s="375"/>
      <c r="W23" s="375"/>
      <c r="X23" s="375"/>
      <c r="Y23" s="376"/>
      <c r="Z23" s="392"/>
      <c r="AA23" s="393"/>
      <c r="AB23" s="393"/>
      <c r="AC23" s="393"/>
      <c r="AD23" s="393"/>
      <c r="AE23" s="393"/>
      <c r="AF23" s="393"/>
      <c r="AG23" s="394"/>
      <c r="AH23" s="401"/>
      <c r="AI23" s="366"/>
      <c r="AJ23" s="366"/>
      <c r="AK23" s="402"/>
      <c r="AL23" s="375"/>
      <c r="AM23" s="375"/>
      <c r="AN23" s="375"/>
      <c r="AO23" s="376"/>
      <c r="AP23" s="409"/>
      <c r="AQ23" s="409"/>
      <c r="AR23" s="409"/>
      <c r="AS23" s="292"/>
      <c r="AT23" s="293"/>
      <c r="AU23" s="423"/>
      <c r="AV23" s="423"/>
      <c r="AW23" s="424"/>
    </row>
    <row r="24" spans="1:70" ht="10.5" customHeight="1">
      <c r="A24" s="411"/>
      <c r="B24" s="314"/>
      <c r="C24" s="315"/>
      <c r="D24" s="315"/>
      <c r="E24" s="315"/>
      <c r="F24" s="315"/>
      <c r="G24" s="315"/>
      <c r="H24" s="315"/>
      <c r="I24" s="315"/>
      <c r="J24" s="362" t="s">
        <v>1565</v>
      </c>
      <c r="K24" s="363"/>
      <c r="L24" s="363"/>
      <c r="M24" s="364"/>
      <c r="N24" s="370" t="s">
        <v>1567</v>
      </c>
      <c r="O24" s="363"/>
      <c r="P24" s="363"/>
      <c r="Q24" s="368"/>
      <c r="R24" s="362" t="s">
        <v>1551</v>
      </c>
      <c r="S24" s="363"/>
      <c r="T24" s="363"/>
      <c r="U24" s="364"/>
      <c r="V24" s="363" t="s">
        <v>1554</v>
      </c>
      <c r="W24" s="363"/>
      <c r="X24" s="363"/>
      <c r="Y24" s="368"/>
      <c r="Z24" s="392"/>
      <c r="AA24" s="393"/>
      <c r="AB24" s="393"/>
      <c r="AC24" s="393"/>
      <c r="AD24" s="393"/>
      <c r="AE24" s="393"/>
      <c r="AF24" s="393"/>
      <c r="AG24" s="394"/>
      <c r="AH24" s="362" t="s">
        <v>1544</v>
      </c>
      <c r="AI24" s="363"/>
      <c r="AJ24" s="363"/>
      <c r="AK24" s="364"/>
      <c r="AL24" s="370" t="s">
        <v>1550</v>
      </c>
      <c r="AM24" s="363"/>
      <c r="AN24" s="363"/>
      <c r="AO24" s="368"/>
      <c r="AP24" s="378" t="str">
        <f>IF(AP22=AP16,"取得","")</f>
        <v/>
      </c>
      <c r="AQ24" s="378"/>
      <c r="AR24" s="378"/>
      <c r="AS24" s="383">
        <f>(COUNTIF(J22:AO27,"⑥*")+COUNTIF(J22:AO27,"⑦*"))</f>
        <v>0</v>
      </c>
      <c r="AT24" s="383"/>
      <c r="AU24" s="385" t="str">
        <f>IF(AP24="取得","セット","")</f>
        <v/>
      </c>
      <c r="AV24" s="385"/>
      <c r="AW24" s="386"/>
    </row>
    <row r="25" spans="1:70" ht="10.5" customHeight="1">
      <c r="A25" s="9"/>
      <c r="B25" s="314"/>
      <c r="C25" s="315"/>
      <c r="D25" s="315"/>
      <c r="E25" s="315"/>
      <c r="F25" s="315"/>
      <c r="G25" s="315"/>
      <c r="H25" s="315"/>
      <c r="I25" s="315"/>
      <c r="J25" s="381"/>
      <c r="K25" s="375"/>
      <c r="L25" s="375"/>
      <c r="M25" s="382"/>
      <c r="N25" s="375"/>
      <c r="O25" s="375"/>
      <c r="P25" s="375"/>
      <c r="Q25" s="376"/>
      <c r="R25" s="381"/>
      <c r="S25" s="375"/>
      <c r="T25" s="375"/>
      <c r="U25" s="382"/>
      <c r="V25" s="375"/>
      <c r="W25" s="375"/>
      <c r="X25" s="375"/>
      <c r="Y25" s="376"/>
      <c r="Z25" s="392"/>
      <c r="AA25" s="393"/>
      <c r="AB25" s="393"/>
      <c r="AC25" s="393"/>
      <c r="AD25" s="393"/>
      <c r="AE25" s="393"/>
      <c r="AF25" s="393"/>
      <c r="AG25" s="394"/>
      <c r="AH25" s="381"/>
      <c r="AI25" s="375"/>
      <c r="AJ25" s="375"/>
      <c r="AK25" s="382"/>
      <c r="AL25" s="375"/>
      <c r="AM25" s="375"/>
      <c r="AN25" s="375"/>
      <c r="AO25" s="376"/>
      <c r="AP25" s="380"/>
      <c r="AQ25" s="380"/>
      <c r="AR25" s="380"/>
      <c r="AS25" s="384"/>
      <c r="AT25" s="384"/>
      <c r="AU25" s="387"/>
      <c r="AV25" s="387"/>
      <c r="AW25" s="388"/>
    </row>
    <row r="26" spans="1:70" ht="10.5" customHeight="1">
      <c r="A26" s="5"/>
      <c r="B26" s="314"/>
      <c r="C26" s="315"/>
      <c r="D26" s="315"/>
      <c r="E26" s="315"/>
      <c r="F26" s="315"/>
      <c r="G26" s="315"/>
      <c r="H26" s="315"/>
      <c r="I26" s="315"/>
      <c r="J26" s="362" t="s">
        <v>1566</v>
      </c>
      <c r="K26" s="363"/>
      <c r="L26" s="363"/>
      <c r="M26" s="364"/>
      <c r="N26" s="640" t="s">
        <v>1568</v>
      </c>
      <c r="O26" s="363"/>
      <c r="P26" s="363"/>
      <c r="Q26" s="368"/>
      <c r="R26" s="362" t="s">
        <v>1553</v>
      </c>
      <c r="S26" s="363"/>
      <c r="T26" s="363"/>
      <c r="U26" s="364"/>
      <c r="V26" s="640" t="s">
        <v>1568</v>
      </c>
      <c r="W26" s="363"/>
      <c r="X26" s="363"/>
      <c r="Y26" s="368"/>
      <c r="Z26" s="392"/>
      <c r="AA26" s="393"/>
      <c r="AB26" s="393"/>
      <c r="AC26" s="393"/>
      <c r="AD26" s="393"/>
      <c r="AE26" s="393"/>
      <c r="AF26" s="393"/>
      <c r="AG26" s="394"/>
      <c r="AH26" s="362" t="s">
        <v>1546</v>
      </c>
      <c r="AI26" s="363"/>
      <c r="AJ26" s="363"/>
      <c r="AK26" s="364"/>
      <c r="AL26" s="370" t="s">
        <v>1569</v>
      </c>
      <c r="AM26" s="363"/>
      <c r="AN26" s="363"/>
      <c r="AO26" s="368"/>
      <c r="AP26" s="294"/>
      <c r="AQ26" s="294"/>
      <c r="AR26" s="294"/>
      <c r="AS26" s="295"/>
      <c r="AT26" s="296"/>
      <c r="AU26" s="604">
        <f>IF(AH22="⑤","",IF(AP24="取得",RANK(AS24,AS12:AT31),(RANK(AP22,AP10:AR29))))</f>
        <v>2</v>
      </c>
      <c r="AV26" s="604"/>
      <c r="AW26" s="605"/>
    </row>
    <row r="27" spans="1:70" ht="10.5" customHeight="1" thickBot="1">
      <c r="A27" s="5"/>
      <c r="B27" s="316"/>
      <c r="C27" s="317"/>
      <c r="D27" s="317"/>
      <c r="E27" s="317"/>
      <c r="F27" s="317"/>
      <c r="G27" s="317"/>
      <c r="H27" s="317"/>
      <c r="I27" s="317"/>
      <c r="J27" s="365"/>
      <c r="K27" s="366"/>
      <c r="L27" s="366"/>
      <c r="M27" s="367"/>
      <c r="N27" s="366"/>
      <c r="O27" s="366"/>
      <c r="P27" s="366"/>
      <c r="Q27" s="369"/>
      <c r="R27" s="365"/>
      <c r="S27" s="366"/>
      <c r="T27" s="366"/>
      <c r="U27" s="367"/>
      <c r="V27" s="366"/>
      <c r="W27" s="366"/>
      <c r="X27" s="366"/>
      <c r="Y27" s="369"/>
      <c r="Z27" s="395"/>
      <c r="AA27" s="396"/>
      <c r="AB27" s="396"/>
      <c r="AC27" s="396"/>
      <c r="AD27" s="396"/>
      <c r="AE27" s="396"/>
      <c r="AF27" s="396"/>
      <c r="AG27" s="397"/>
      <c r="AH27" s="602"/>
      <c r="AI27" s="598"/>
      <c r="AJ27" s="598"/>
      <c r="AK27" s="603"/>
      <c r="AL27" s="598"/>
      <c r="AM27" s="598"/>
      <c r="AN27" s="598"/>
      <c r="AO27" s="599"/>
      <c r="AP27" s="302"/>
      <c r="AQ27" s="302"/>
      <c r="AR27" s="302"/>
      <c r="AS27" s="302"/>
      <c r="AT27" s="302"/>
      <c r="AU27" s="606"/>
      <c r="AV27" s="606"/>
      <c r="AW27" s="607"/>
    </row>
    <row r="28" spans="1:70" ht="10.5" customHeight="1">
      <c r="A28" s="411">
        <f>AU32</f>
        <v>4</v>
      </c>
      <c r="B28" s="641" t="s">
        <v>1515</v>
      </c>
      <c r="C28" s="642"/>
      <c r="D28" s="642"/>
      <c r="E28" s="642"/>
      <c r="F28" s="642"/>
      <c r="G28" s="642"/>
      <c r="H28" s="642"/>
      <c r="I28" s="642"/>
      <c r="J28" s="522" t="s">
        <v>1548</v>
      </c>
      <c r="K28" s="523"/>
      <c r="L28" s="523"/>
      <c r="M28" s="524"/>
      <c r="N28" s="571" t="s">
        <v>1550</v>
      </c>
      <c r="O28" s="514"/>
      <c r="P28" s="514"/>
      <c r="Q28" s="515"/>
      <c r="R28" s="639" t="s">
        <v>1563</v>
      </c>
      <c r="S28" s="523"/>
      <c r="T28" s="523"/>
      <c r="U28" s="524"/>
      <c r="V28" s="571" t="s">
        <v>1549</v>
      </c>
      <c r="W28" s="514"/>
      <c r="X28" s="514"/>
      <c r="Y28" s="515"/>
      <c r="Z28" s="522" t="s">
        <v>1570</v>
      </c>
      <c r="AA28" s="523"/>
      <c r="AB28" s="523"/>
      <c r="AC28" s="524"/>
      <c r="AD28" s="571" t="s">
        <v>1558</v>
      </c>
      <c r="AE28" s="514"/>
      <c r="AF28" s="514"/>
      <c r="AG28" s="515"/>
      <c r="AH28" s="590"/>
      <c r="AI28" s="590"/>
      <c r="AJ28" s="590"/>
      <c r="AK28" s="590"/>
      <c r="AL28" s="590"/>
      <c r="AM28" s="590"/>
      <c r="AN28" s="590"/>
      <c r="AO28" s="591"/>
      <c r="AP28" s="637">
        <f>IF(V32="MIX","",((COUNTIF(J28:AO33,"③*")+COUNTIF(J28:AO33,"④*"))+COUNTIF(J28:AO33,"⑤*")))</f>
        <v>0</v>
      </c>
      <c r="AQ28" s="638"/>
      <c r="AR28" s="638"/>
      <c r="AS28" s="51"/>
      <c r="AT28" s="53"/>
      <c r="AU28" s="635">
        <f>IF(Z28="⑤","",3-AP28)</f>
        <v>3</v>
      </c>
      <c r="AV28" s="635"/>
      <c r="AW28" s="636"/>
    </row>
    <row r="29" spans="1:70" ht="10.5" customHeight="1" thickBot="1">
      <c r="A29" s="411"/>
      <c r="B29" s="643"/>
      <c r="C29" s="332"/>
      <c r="D29" s="332"/>
      <c r="E29" s="332"/>
      <c r="F29" s="332"/>
      <c r="G29" s="332"/>
      <c r="H29" s="332"/>
      <c r="I29" s="332"/>
      <c r="J29" s="525"/>
      <c r="K29" s="526"/>
      <c r="L29" s="526"/>
      <c r="M29" s="527"/>
      <c r="N29" s="516"/>
      <c r="O29" s="516"/>
      <c r="P29" s="516"/>
      <c r="Q29" s="517"/>
      <c r="R29" s="525"/>
      <c r="S29" s="526"/>
      <c r="T29" s="526"/>
      <c r="U29" s="527"/>
      <c r="V29" s="516"/>
      <c r="W29" s="516"/>
      <c r="X29" s="516"/>
      <c r="Y29" s="517"/>
      <c r="Z29" s="525"/>
      <c r="AA29" s="526"/>
      <c r="AB29" s="526"/>
      <c r="AC29" s="527"/>
      <c r="AD29" s="516"/>
      <c r="AE29" s="516"/>
      <c r="AF29" s="516"/>
      <c r="AG29" s="517"/>
      <c r="AH29" s="590"/>
      <c r="AI29" s="590"/>
      <c r="AJ29" s="590"/>
      <c r="AK29" s="590"/>
      <c r="AL29" s="590"/>
      <c r="AM29" s="590"/>
      <c r="AN29" s="590"/>
      <c r="AO29" s="591"/>
      <c r="AP29" s="520"/>
      <c r="AQ29" s="521"/>
      <c r="AR29" s="521"/>
      <c r="AS29" s="45"/>
      <c r="AT29" s="46"/>
      <c r="AU29" s="596"/>
      <c r="AV29" s="596"/>
      <c r="AW29" s="597"/>
    </row>
    <row r="30" spans="1:70" ht="10.5" customHeight="1">
      <c r="A30" s="411"/>
      <c r="B30" s="643"/>
      <c r="C30" s="332"/>
      <c r="D30" s="332"/>
      <c r="E30" s="332"/>
      <c r="F30" s="332"/>
      <c r="G30" s="332"/>
      <c r="H30" s="332"/>
      <c r="I30" s="332"/>
      <c r="J30" s="472" t="s">
        <v>1549</v>
      </c>
      <c r="K30" s="473"/>
      <c r="L30" s="473"/>
      <c r="M30" s="474"/>
      <c r="N30" s="542" t="s">
        <v>1551</v>
      </c>
      <c r="O30" s="473"/>
      <c r="P30" s="473"/>
      <c r="Q30" s="541"/>
      <c r="R30" s="472" t="s">
        <v>1550</v>
      </c>
      <c r="S30" s="473"/>
      <c r="T30" s="473"/>
      <c r="U30" s="474"/>
      <c r="V30" s="542" t="s">
        <v>1543</v>
      </c>
      <c r="W30" s="473"/>
      <c r="X30" s="473"/>
      <c r="Y30" s="541"/>
      <c r="Z30" s="472" t="s">
        <v>1550</v>
      </c>
      <c r="AA30" s="473"/>
      <c r="AB30" s="473"/>
      <c r="AC30" s="474"/>
      <c r="AD30" s="542" t="s">
        <v>1544</v>
      </c>
      <c r="AE30" s="473"/>
      <c r="AF30" s="473"/>
      <c r="AG30" s="541"/>
      <c r="AH30" s="590"/>
      <c r="AI30" s="590"/>
      <c r="AJ30" s="590"/>
      <c r="AK30" s="590"/>
      <c r="AL30" s="590"/>
      <c r="AM30" s="590"/>
      <c r="AN30" s="590"/>
      <c r="AO30" s="591"/>
      <c r="AP30" s="580" t="str">
        <f>IF(AP28=AP22,"取得","")</f>
        <v/>
      </c>
      <c r="AQ30" s="581"/>
      <c r="AR30" s="581"/>
      <c r="AS30" s="530">
        <f>(COUNTIF(J28:AG33,"⑥*")+COUNTIF(J28:AG33,"⑦*"))</f>
        <v>0</v>
      </c>
      <c r="AT30" s="530"/>
      <c r="AU30" s="578" t="str">
        <f>IF(AP30="取得","セット","")</f>
        <v/>
      </c>
      <c r="AV30" s="578"/>
      <c r="AW30" s="579"/>
      <c r="BE30" s="632" t="s">
        <v>5</v>
      </c>
      <c r="BF30" s="632"/>
      <c r="BG30" s="632"/>
      <c r="BH30" s="632"/>
      <c r="BI30" s="632"/>
      <c r="BJ30" s="632"/>
      <c r="BK30" s="632"/>
      <c r="BL30" s="632"/>
      <c r="BM30" s="632"/>
      <c r="BN30" s="632"/>
      <c r="BO30" s="632"/>
      <c r="BP30" s="632"/>
      <c r="BQ30" s="632"/>
      <c r="BR30" s="632"/>
    </row>
    <row r="31" spans="1:70" ht="10.5" customHeight="1">
      <c r="A31" s="9"/>
      <c r="B31" s="314" t="s">
        <v>1539</v>
      </c>
      <c r="C31" s="315"/>
      <c r="D31" s="315"/>
      <c r="E31" s="315"/>
      <c r="F31" s="315"/>
      <c r="G31" s="315"/>
      <c r="H31" s="315"/>
      <c r="I31" s="327"/>
      <c r="J31" s="528"/>
      <c r="K31" s="516"/>
      <c r="L31" s="516"/>
      <c r="M31" s="529"/>
      <c r="N31" s="516"/>
      <c r="O31" s="516"/>
      <c r="P31" s="516"/>
      <c r="Q31" s="517"/>
      <c r="R31" s="528"/>
      <c r="S31" s="516"/>
      <c r="T31" s="516"/>
      <c r="U31" s="529"/>
      <c r="V31" s="516"/>
      <c r="W31" s="516"/>
      <c r="X31" s="516"/>
      <c r="Y31" s="517"/>
      <c r="Z31" s="528"/>
      <c r="AA31" s="516"/>
      <c r="AB31" s="516"/>
      <c r="AC31" s="529"/>
      <c r="AD31" s="516"/>
      <c r="AE31" s="516"/>
      <c r="AF31" s="516"/>
      <c r="AG31" s="517"/>
      <c r="AH31" s="590"/>
      <c r="AI31" s="590"/>
      <c r="AJ31" s="590"/>
      <c r="AK31" s="590"/>
      <c r="AL31" s="590"/>
      <c r="AM31" s="590"/>
      <c r="AN31" s="590"/>
      <c r="AO31" s="591"/>
      <c r="AP31" s="534"/>
      <c r="AQ31" s="535"/>
      <c r="AR31" s="535"/>
      <c r="AS31" s="531"/>
      <c r="AT31" s="531"/>
      <c r="AU31" s="539"/>
      <c r="AV31" s="539"/>
      <c r="AW31" s="540"/>
      <c r="BE31" s="632"/>
      <c r="BF31" s="632"/>
      <c r="BG31" s="632"/>
      <c r="BH31" s="632"/>
      <c r="BI31" s="632"/>
      <c r="BJ31" s="632"/>
      <c r="BK31" s="632"/>
      <c r="BL31" s="632"/>
      <c r="BM31" s="632"/>
      <c r="BN31" s="632"/>
      <c r="BO31" s="632"/>
      <c r="BP31" s="632"/>
      <c r="BQ31" s="632"/>
      <c r="BR31" s="632"/>
    </row>
    <row r="32" spans="1:70" ht="10.5" customHeight="1">
      <c r="A32" s="5"/>
      <c r="B32" s="314"/>
      <c r="C32" s="315"/>
      <c r="D32" s="315"/>
      <c r="E32" s="315"/>
      <c r="F32" s="315"/>
      <c r="G32" s="315"/>
      <c r="H32" s="315"/>
      <c r="I32" s="327"/>
      <c r="J32" s="472" t="s">
        <v>1549</v>
      </c>
      <c r="K32" s="473"/>
      <c r="L32" s="473"/>
      <c r="M32" s="474"/>
      <c r="N32" s="542" t="s">
        <v>1550</v>
      </c>
      <c r="O32" s="473"/>
      <c r="P32" s="473"/>
      <c r="Q32" s="541"/>
      <c r="R32" s="472" t="s">
        <v>1550</v>
      </c>
      <c r="S32" s="473"/>
      <c r="T32" s="473"/>
      <c r="U32" s="474"/>
      <c r="V32" s="542" t="s">
        <v>1550</v>
      </c>
      <c r="W32" s="473"/>
      <c r="X32" s="473"/>
      <c r="Y32" s="541"/>
      <c r="Z32" s="472" t="s">
        <v>1551</v>
      </c>
      <c r="AA32" s="473"/>
      <c r="AB32" s="473"/>
      <c r="AC32" s="474"/>
      <c r="AD32" s="542" t="s">
        <v>1557</v>
      </c>
      <c r="AE32" s="473"/>
      <c r="AF32" s="473"/>
      <c r="AG32" s="541"/>
      <c r="AH32" s="590"/>
      <c r="AI32" s="590"/>
      <c r="AJ32" s="590"/>
      <c r="AK32" s="590"/>
      <c r="AL32" s="590"/>
      <c r="AM32" s="590"/>
      <c r="AN32" s="590"/>
      <c r="AO32" s="591"/>
      <c r="AP32" s="48"/>
      <c r="AQ32" s="48"/>
      <c r="AR32" s="48"/>
      <c r="AS32" s="6"/>
      <c r="AU32" s="548">
        <f>IF(Z28="⑤","",IF(AP30="取得",RANK(AS30,AS12:AT31),(RANK(AP28,AP10:AR29))))</f>
        <v>4</v>
      </c>
      <c r="AV32" s="548"/>
      <c r="AW32" s="411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</row>
    <row r="33" spans="1:81" ht="10.5" customHeight="1" thickBot="1">
      <c r="A33" s="5"/>
      <c r="B33" s="314"/>
      <c r="C33" s="315"/>
      <c r="D33" s="315"/>
      <c r="E33" s="315"/>
      <c r="F33" s="315"/>
      <c r="G33" s="315"/>
      <c r="H33" s="315"/>
      <c r="I33" s="327"/>
      <c r="J33" s="575"/>
      <c r="K33" s="526"/>
      <c r="L33" s="526"/>
      <c r="M33" s="576"/>
      <c r="N33" s="526"/>
      <c r="O33" s="526"/>
      <c r="P33" s="526"/>
      <c r="Q33" s="577"/>
      <c r="R33" s="575"/>
      <c r="S33" s="526"/>
      <c r="T33" s="526"/>
      <c r="U33" s="576"/>
      <c r="V33" s="526"/>
      <c r="W33" s="526"/>
      <c r="X33" s="526"/>
      <c r="Y33" s="577"/>
      <c r="Z33" s="475"/>
      <c r="AA33" s="476"/>
      <c r="AB33" s="476"/>
      <c r="AC33" s="477"/>
      <c r="AD33" s="476"/>
      <c r="AE33" s="476"/>
      <c r="AF33" s="476"/>
      <c r="AG33" s="543"/>
      <c r="AH33" s="590"/>
      <c r="AI33" s="590"/>
      <c r="AJ33" s="590"/>
      <c r="AK33" s="590"/>
      <c r="AL33" s="590"/>
      <c r="AM33" s="590"/>
      <c r="AN33" s="590"/>
      <c r="AO33" s="591"/>
      <c r="AP33" s="54"/>
      <c r="AQ33" s="10"/>
      <c r="AR33" s="10"/>
      <c r="AS33" s="10"/>
      <c r="AT33" s="10"/>
      <c r="AU33" s="569"/>
      <c r="AV33" s="569"/>
      <c r="AW33" s="570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</row>
    <row r="34" spans="1:81" ht="10.5" customHeight="1">
      <c r="B34" s="617" t="s">
        <v>1519</v>
      </c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8"/>
      <c r="Y34" s="618"/>
      <c r="Z34" s="618"/>
      <c r="AA34" s="618"/>
      <c r="AB34" s="618"/>
      <c r="AC34" s="618"/>
      <c r="AD34" s="618"/>
      <c r="AE34" s="618"/>
      <c r="AF34" s="618"/>
      <c r="AG34" s="618"/>
      <c r="AH34" s="618"/>
      <c r="AI34" s="618"/>
      <c r="AJ34" s="618"/>
      <c r="AK34" s="618"/>
      <c r="AL34" s="618"/>
      <c r="AM34" s="618"/>
      <c r="AN34" s="618"/>
      <c r="AO34" s="618"/>
      <c r="AP34" s="353" t="str">
        <f>IF(R10="f","リーグ1・1位",VLOOKUP(1,A10:I33,2,FALSE))</f>
        <v>Kテニス</v>
      </c>
      <c r="AQ34" s="310"/>
      <c r="AR34" s="310"/>
      <c r="AS34" s="310"/>
      <c r="AT34" s="310"/>
      <c r="AU34" s="310"/>
      <c r="AV34" s="310"/>
      <c r="AW34" s="19"/>
      <c r="AX34" s="12"/>
      <c r="AY34" s="12"/>
      <c r="AZ34" s="12"/>
      <c r="BA34" s="12"/>
      <c r="BB34" s="12"/>
      <c r="BC34" s="12"/>
      <c r="BD34" s="12"/>
      <c r="BS34" s="19"/>
      <c r="BT34" s="19"/>
      <c r="BU34" s="19"/>
      <c r="BV34" s="19"/>
      <c r="BW34" s="310" t="str">
        <f>IF(R64="f","リーグ3・1位",VLOOKUP(1,A64:I81,2,FALSE))</f>
        <v>京セラ</v>
      </c>
      <c r="BX34" s="310"/>
      <c r="BY34" s="310"/>
      <c r="BZ34" s="310"/>
      <c r="CA34" s="310"/>
      <c r="CB34" s="310"/>
      <c r="CC34" s="310"/>
    </row>
    <row r="35" spans="1:81" ht="10.5" customHeight="1" thickBot="1">
      <c r="B35" s="619"/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19"/>
      <c r="Z35" s="619"/>
      <c r="AA35" s="619"/>
      <c r="AB35" s="619"/>
      <c r="AC35" s="619"/>
      <c r="AD35" s="619"/>
      <c r="AE35" s="619"/>
      <c r="AF35" s="619"/>
      <c r="AG35" s="619"/>
      <c r="AH35" s="619"/>
      <c r="AI35" s="619"/>
      <c r="AJ35" s="619"/>
      <c r="AK35" s="619"/>
      <c r="AL35" s="619"/>
      <c r="AM35" s="619"/>
      <c r="AN35" s="619"/>
      <c r="AO35" s="619"/>
      <c r="AP35" s="353"/>
      <c r="AQ35" s="310"/>
      <c r="AR35" s="310"/>
      <c r="AS35" s="310"/>
      <c r="AT35" s="310"/>
      <c r="AU35" s="310"/>
      <c r="AV35" s="310"/>
      <c r="AW35" s="19"/>
      <c r="AX35" s="264"/>
      <c r="AY35" s="264"/>
      <c r="AZ35" s="264"/>
      <c r="BA35" s="264"/>
      <c r="BB35" s="264"/>
      <c r="BC35" s="12"/>
      <c r="BD35" s="12"/>
      <c r="BS35" s="264"/>
      <c r="BT35" s="264"/>
      <c r="BU35" s="264"/>
      <c r="BV35" s="264"/>
      <c r="BW35" s="310"/>
      <c r="BX35" s="310"/>
      <c r="BY35" s="310"/>
      <c r="BZ35" s="310"/>
      <c r="CA35" s="310"/>
      <c r="CB35" s="310"/>
      <c r="CC35" s="310"/>
    </row>
    <row r="36" spans="1:81" ht="10.5" customHeight="1">
      <c r="B36" s="352" t="s">
        <v>6</v>
      </c>
      <c r="C36" s="307"/>
      <c r="D36" s="307"/>
      <c r="E36" s="307"/>
      <c r="F36" s="307"/>
      <c r="G36" s="307"/>
      <c r="H36" s="307"/>
      <c r="I36" s="308"/>
      <c r="J36" s="306" t="str">
        <f>B40</f>
        <v>フレンズ</v>
      </c>
      <c r="K36" s="307"/>
      <c r="L36" s="307"/>
      <c r="M36" s="307"/>
      <c r="N36" s="307"/>
      <c r="O36" s="307"/>
      <c r="P36" s="307"/>
      <c r="Q36" s="308"/>
      <c r="R36" s="306" t="str">
        <f>B46</f>
        <v>グリフィンズ</v>
      </c>
      <c r="S36" s="307"/>
      <c r="T36" s="307"/>
      <c r="U36" s="307"/>
      <c r="V36" s="307"/>
      <c r="W36" s="307"/>
      <c r="X36" s="307"/>
      <c r="Y36" s="308"/>
      <c r="Z36" s="306" t="str">
        <f>B52</f>
        <v>村田</v>
      </c>
      <c r="AA36" s="307"/>
      <c r="AB36" s="307"/>
      <c r="AC36" s="307"/>
      <c r="AD36" s="307"/>
      <c r="AE36" s="307"/>
      <c r="AF36" s="307"/>
      <c r="AG36" s="324"/>
      <c r="AH36" s="562" t="s">
        <v>1</v>
      </c>
      <c r="AI36" s="563"/>
      <c r="AJ36" s="563"/>
      <c r="AK36" s="563"/>
      <c r="AL36" s="563"/>
      <c r="AM36" s="563"/>
      <c r="AN36" s="563"/>
      <c r="AO36" s="564"/>
      <c r="AP36" s="353"/>
      <c r="AQ36" s="310"/>
      <c r="AR36" s="310"/>
      <c r="AS36" s="310"/>
      <c r="AT36" s="310"/>
      <c r="AU36" s="310"/>
      <c r="AV36" s="310"/>
      <c r="AW36" s="19"/>
      <c r="AX36" s="15"/>
      <c r="AY36" s="15"/>
      <c r="AZ36" s="15"/>
      <c r="BA36" s="15"/>
      <c r="BB36" s="15"/>
      <c r="BC36" s="267"/>
      <c r="BD36" s="17"/>
      <c r="BE36" s="17"/>
      <c r="BF36" s="17"/>
      <c r="BG36" s="17"/>
      <c r="BH36" s="556" t="s">
        <v>1582</v>
      </c>
      <c r="BI36" s="556"/>
      <c r="BJ36" s="556"/>
      <c r="BK36" s="556"/>
      <c r="BL36" s="556"/>
      <c r="BM36" s="556"/>
      <c r="BN36" s="17"/>
      <c r="BO36" s="17"/>
      <c r="BP36" s="17"/>
      <c r="BQ36" s="17"/>
      <c r="BR36" s="270"/>
      <c r="BS36" s="15"/>
      <c r="BT36" s="17"/>
      <c r="BU36" s="17"/>
      <c r="BV36" s="18"/>
      <c r="BW36" s="310"/>
      <c r="BX36" s="310"/>
      <c r="BY36" s="310"/>
      <c r="BZ36" s="310"/>
      <c r="CA36" s="310"/>
      <c r="CB36" s="310"/>
      <c r="CC36" s="310"/>
    </row>
    <row r="37" spans="1:81" ht="10.5" customHeight="1" thickBot="1">
      <c r="B37" s="353"/>
      <c r="C37" s="310"/>
      <c r="D37" s="310"/>
      <c r="E37" s="310"/>
      <c r="F37" s="310"/>
      <c r="G37" s="310"/>
      <c r="H37" s="310"/>
      <c r="I37" s="311"/>
      <c r="J37" s="309"/>
      <c r="K37" s="310"/>
      <c r="L37" s="310"/>
      <c r="M37" s="310"/>
      <c r="N37" s="310"/>
      <c r="O37" s="310"/>
      <c r="P37" s="310"/>
      <c r="Q37" s="311"/>
      <c r="R37" s="309"/>
      <c r="S37" s="310"/>
      <c r="T37" s="310"/>
      <c r="U37" s="310"/>
      <c r="V37" s="310"/>
      <c r="W37" s="310"/>
      <c r="X37" s="310"/>
      <c r="Y37" s="311"/>
      <c r="Z37" s="309"/>
      <c r="AA37" s="310"/>
      <c r="AB37" s="310"/>
      <c r="AC37" s="310"/>
      <c r="AD37" s="310"/>
      <c r="AE37" s="310"/>
      <c r="AF37" s="310"/>
      <c r="AG37" s="325"/>
      <c r="AH37" s="565"/>
      <c r="AI37" s="347"/>
      <c r="AJ37" s="347"/>
      <c r="AK37" s="347"/>
      <c r="AL37" s="347"/>
      <c r="AM37" s="347"/>
      <c r="AN37" s="347"/>
      <c r="AO37" s="566"/>
      <c r="AP37" s="19"/>
      <c r="AQ37" s="19"/>
      <c r="AR37" s="19"/>
      <c r="AS37" s="19"/>
      <c r="AT37" s="19"/>
      <c r="AU37" s="19"/>
      <c r="AV37" s="19"/>
      <c r="AW37" s="19"/>
      <c r="AX37" s="20"/>
      <c r="AY37" s="20"/>
      <c r="AZ37" s="20"/>
      <c r="BA37" s="561"/>
      <c r="BB37" s="315"/>
      <c r="BC37" s="268"/>
      <c r="BD37" s="55"/>
      <c r="BE37" s="55"/>
      <c r="BF37" s="55"/>
      <c r="BG37" s="15"/>
      <c r="BH37" s="556"/>
      <c r="BI37" s="556"/>
      <c r="BJ37" s="556"/>
      <c r="BK37" s="556"/>
      <c r="BL37" s="556"/>
      <c r="BM37" s="556"/>
      <c r="BN37" s="17"/>
      <c r="BO37" s="55"/>
      <c r="BP37" s="55"/>
      <c r="BQ37" s="55"/>
      <c r="BR37" s="271"/>
      <c r="BS37" s="310"/>
      <c r="BT37" s="310"/>
      <c r="BU37" s="310"/>
      <c r="BV37" s="15"/>
      <c r="BW37" s="19"/>
      <c r="BX37" s="19"/>
      <c r="BY37" s="19"/>
      <c r="BZ37" s="19"/>
      <c r="CA37" s="19"/>
      <c r="CB37" s="19"/>
      <c r="CC37" s="19"/>
    </row>
    <row r="38" spans="1:81" ht="10.5" customHeight="1">
      <c r="B38" s="353"/>
      <c r="C38" s="310"/>
      <c r="D38" s="310"/>
      <c r="E38" s="310"/>
      <c r="F38" s="310"/>
      <c r="G38" s="310"/>
      <c r="H38" s="310"/>
      <c r="I38" s="311"/>
      <c r="J38" s="309"/>
      <c r="K38" s="310"/>
      <c r="L38" s="310"/>
      <c r="M38" s="310"/>
      <c r="N38" s="310"/>
      <c r="O38" s="310"/>
      <c r="P38" s="310"/>
      <c r="Q38" s="311"/>
      <c r="R38" s="309"/>
      <c r="S38" s="310"/>
      <c r="T38" s="310"/>
      <c r="U38" s="310"/>
      <c r="V38" s="310"/>
      <c r="W38" s="310"/>
      <c r="X38" s="310"/>
      <c r="Y38" s="311"/>
      <c r="Z38" s="309" t="str">
        <f>B55</f>
        <v>製作所TC</v>
      </c>
      <c r="AA38" s="310"/>
      <c r="AB38" s="310"/>
      <c r="AC38" s="310"/>
      <c r="AD38" s="310"/>
      <c r="AE38" s="310"/>
      <c r="AF38" s="310"/>
      <c r="AG38" s="325"/>
      <c r="AH38" s="551" t="s">
        <v>2</v>
      </c>
      <c r="AI38" s="350"/>
      <c r="AJ38" s="350"/>
      <c r="AK38" s="350"/>
      <c r="AL38" s="350"/>
      <c r="AM38" s="350"/>
      <c r="AN38" s="350"/>
      <c r="AO38" s="552"/>
      <c r="AP38" s="353" t="s">
        <v>7</v>
      </c>
      <c r="AQ38" s="310"/>
      <c r="AR38" s="310"/>
      <c r="AS38" s="310"/>
      <c r="AT38" s="310"/>
      <c r="AU38" s="310"/>
      <c r="AV38" s="310"/>
      <c r="AW38" s="19"/>
      <c r="AX38" s="15"/>
      <c r="AY38" s="15"/>
      <c r="AZ38" s="15"/>
      <c r="BA38" s="561"/>
      <c r="BB38" s="327"/>
      <c r="BC38" s="513"/>
      <c r="BD38" s="356"/>
      <c r="BE38" s="356"/>
      <c r="BF38" s="356"/>
      <c r="BG38" s="265"/>
      <c r="BH38" s="19"/>
      <c r="BI38" s="2"/>
      <c r="BJ38" s="28"/>
      <c r="BK38" s="19"/>
      <c r="BL38" s="2"/>
      <c r="BM38" s="2"/>
      <c r="BN38" s="24"/>
      <c r="BO38" s="631" t="s">
        <v>1577</v>
      </c>
      <c r="BP38" s="350"/>
      <c r="BQ38" s="350"/>
      <c r="BR38" s="350"/>
      <c r="BS38" s="309"/>
      <c r="BT38" s="310"/>
      <c r="BU38" s="310"/>
      <c r="BV38" s="15"/>
      <c r="BW38" s="310" t="s">
        <v>1572</v>
      </c>
      <c r="BX38" s="310"/>
      <c r="BY38" s="310"/>
      <c r="BZ38" s="310"/>
      <c r="CA38" s="310"/>
      <c r="CB38" s="310"/>
      <c r="CC38" s="310"/>
    </row>
    <row r="39" spans="1:81" ht="10.5" customHeight="1" thickBot="1">
      <c r="B39" s="354"/>
      <c r="C39" s="330"/>
      <c r="D39" s="330"/>
      <c r="E39" s="330"/>
      <c r="F39" s="330"/>
      <c r="G39" s="330"/>
      <c r="H39" s="330"/>
      <c r="I39" s="331"/>
      <c r="J39" s="329"/>
      <c r="K39" s="330"/>
      <c r="L39" s="330"/>
      <c r="M39" s="330"/>
      <c r="N39" s="330"/>
      <c r="O39" s="330"/>
      <c r="P39" s="330"/>
      <c r="Q39" s="331"/>
      <c r="R39" s="309"/>
      <c r="S39" s="310"/>
      <c r="T39" s="310"/>
      <c r="U39" s="310"/>
      <c r="V39" s="310"/>
      <c r="W39" s="310"/>
      <c r="X39" s="310"/>
      <c r="Y39" s="311"/>
      <c r="Z39" s="329"/>
      <c r="AA39" s="330"/>
      <c r="AB39" s="330"/>
      <c r="AC39" s="330"/>
      <c r="AD39" s="330"/>
      <c r="AE39" s="330"/>
      <c r="AF39" s="330"/>
      <c r="AG39" s="630"/>
      <c r="AH39" s="553"/>
      <c r="AI39" s="554"/>
      <c r="AJ39" s="554"/>
      <c r="AK39" s="554"/>
      <c r="AL39" s="554"/>
      <c r="AM39" s="554"/>
      <c r="AN39" s="554"/>
      <c r="AO39" s="555"/>
      <c r="AP39" s="353"/>
      <c r="AQ39" s="310"/>
      <c r="AR39" s="310"/>
      <c r="AS39" s="310"/>
      <c r="AT39" s="310"/>
      <c r="AU39" s="310"/>
      <c r="AV39" s="310"/>
      <c r="AW39" s="19"/>
      <c r="AX39" s="15"/>
      <c r="AY39" s="15"/>
      <c r="AZ39" s="26"/>
      <c r="BA39" s="14"/>
      <c r="BB39" s="27"/>
      <c r="BC39" s="309"/>
      <c r="BD39" s="310"/>
      <c r="BE39" s="310"/>
      <c r="BF39" s="310"/>
      <c r="BG39" s="265"/>
      <c r="BH39" s="512" t="s">
        <v>1578</v>
      </c>
      <c r="BI39" s="359"/>
      <c r="BJ39" s="359"/>
      <c r="BK39" s="359"/>
      <c r="BL39" s="359"/>
      <c r="BM39" s="359"/>
      <c r="BN39" s="272"/>
      <c r="BO39" s="350"/>
      <c r="BP39" s="350"/>
      <c r="BQ39" s="350"/>
      <c r="BR39" s="350"/>
      <c r="BS39" s="29"/>
      <c r="BT39" s="14"/>
      <c r="BU39" s="30"/>
      <c r="BV39" s="30"/>
      <c r="BW39" s="310"/>
      <c r="BX39" s="310"/>
      <c r="BY39" s="310"/>
      <c r="BZ39" s="310"/>
      <c r="CA39" s="310"/>
      <c r="CB39" s="310"/>
      <c r="CC39" s="310"/>
    </row>
    <row r="40" spans="1:81" s="3" customFormat="1" ht="10.5" customHeight="1">
      <c r="A40" s="411">
        <f>AM44</f>
        <v>2</v>
      </c>
      <c r="B40" s="312" t="s">
        <v>259</v>
      </c>
      <c r="C40" s="313"/>
      <c r="D40" s="313"/>
      <c r="E40" s="313"/>
      <c r="F40" s="313"/>
      <c r="G40" s="313"/>
      <c r="H40" s="313"/>
      <c r="I40" s="326"/>
      <c r="J40" s="609" t="str">
        <f>IF(R40="F","丸付き数字は試合順番","")</f>
        <v/>
      </c>
      <c r="K40" s="610"/>
      <c r="L40" s="610"/>
      <c r="M40" s="610"/>
      <c r="N40" s="610"/>
      <c r="O40" s="610"/>
      <c r="P40" s="610"/>
      <c r="Q40" s="610"/>
      <c r="R40" s="629" t="s">
        <v>1589</v>
      </c>
      <c r="S40" s="399"/>
      <c r="T40" s="399"/>
      <c r="U40" s="400"/>
      <c r="V40" s="404" t="s">
        <v>1543</v>
      </c>
      <c r="W40" s="404"/>
      <c r="X40" s="404"/>
      <c r="Y40" s="405"/>
      <c r="Z40" s="412" t="s">
        <v>1547</v>
      </c>
      <c r="AA40" s="399"/>
      <c r="AB40" s="399"/>
      <c r="AC40" s="400"/>
      <c r="AD40" s="403" t="s">
        <v>1544</v>
      </c>
      <c r="AE40" s="404"/>
      <c r="AF40" s="404"/>
      <c r="AG40" s="405"/>
      <c r="AH40" s="406">
        <f>IF(V44="MIX","",((COUNTIF(J40:AG41,"③*")+COUNTIF(J40:AG41,"④*"))+COUNTIF(J40:AG41,"⑤*")))</f>
        <v>1</v>
      </c>
      <c r="AI40" s="407"/>
      <c r="AJ40" s="407"/>
      <c r="AK40" s="290"/>
      <c r="AL40" s="299"/>
      <c r="AM40" s="421">
        <f>IF(R40="F","",2-AH40)</f>
        <v>1</v>
      </c>
      <c r="AN40" s="421"/>
      <c r="AO40" s="422"/>
      <c r="AP40" s="353"/>
      <c r="AQ40" s="310"/>
      <c r="AR40" s="310"/>
      <c r="AS40" s="310"/>
      <c r="AT40" s="310"/>
      <c r="AU40" s="310"/>
      <c r="AV40" s="310"/>
      <c r="AW40" s="19"/>
      <c r="AX40" s="31"/>
      <c r="AY40" s="31"/>
      <c r="AZ40" s="32"/>
      <c r="BA40" s="32"/>
      <c r="BB40" s="32"/>
      <c r="BC40" s="19"/>
      <c r="BD40" s="19"/>
      <c r="BE40" s="19"/>
      <c r="BF40" s="19"/>
      <c r="BG40" s="265"/>
      <c r="BH40" s="359"/>
      <c r="BI40" s="359"/>
      <c r="BJ40" s="359"/>
      <c r="BK40" s="359"/>
      <c r="BL40" s="359"/>
      <c r="BM40" s="359"/>
      <c r="BN40" s="24"/>
      <c r="BO40" s="19"/>
      <c r="BP40" s="19"/>
      <c r="BQ40" s="19"/>
      <c r="BR40" s="19"/>
      <c r="BS40" s="15"/>
      <c r="BT40" s="15"/>
      <c r="BU40" s="15"/>
      <c r="BV40" s="15"/>
      <c r="BW40" s="310"/>
      <c r="BX40" s="310"/>
      <c r="BY40" s="310"/>
      <c r="BZ40" s="310"/>
      <c r="CA40" s="310"/>
      <c r="CB40" s="310"/>
      <c r="CC40" s="310"/>
    </row>
    <row r="41" spans="1:81" s="3" customFormat="1" ht="10.5" customHeight="1" thickBot="1">
      <c r="A41" s="411"/>
      <c r="B41" s="314"/>
      <c r="C41" s="315"/>
      <c r="D41" s="315"/>
      <c r="E41" s="315"/>
      <c r="F41" s="315"/>
      <c r="G41" s="315"/>
      <c r="H41" s="315"/>
      <c r="I41" s="327"/>
      <c r="J41" s="611"/>
      <c r="K41" s="612"/>
      <c r="L41" s="612"/>
      <c r="M41" s="612"/>
      <c r="N41" s="612"/>
      <c r="O41" s="612"/>
      <c r="P41" s="612"/>
      <c r="Q41" s="612"/>
      <c r="R41" s="401"/>
      <c r="S41" s="366"/>
      <c r="T41" s="366"/>
      <c r="U41" s="402"/>
      <c r="V41" s="375"/>
      <c r="W41" s="375"/>
      <c r="X41" s="375"/>
      <c r="Y41" s="376"/>
      <c r="Z41" s="401"/>
      <c r="AA41" s="366"/>
      <c r="AB41" s="366"/>
      <c r="AC41" s="402"/>
      <c r="AD41" s="375"/>
      <c r="AE41" s="375"/>
      <c r="AF41" s="375"/>
      <c r="AG41" s="376"/>
      <c r="AH41" s="408"/>
      <c r="AI41" s="409"/>
      <c r="AJ41" s="409"/>
      <c r="AK41" s="292"/>
      <c r="AL41" s="293"/>
      <c r="AM41" s="633"/>
      <c r="AN41" s="633"/>
      <c r="AO41" s="634"/>
      <c r="AP41" s="19"/>
      <c r="AQ41" s="19"/>
      <c r="AR41" s="19"/>
      <c r="AS41" s="19"/>
      <c r="AT41" s="19"/>
      <c r="AU41" s="19"/>
      <c r="AV41" s="19"/>
      <c r="AW41" s="19"/>
      <c r="AX41" s="15"/>
      <c r="AY41" s="15"/>
      <c r="AZ41" s="19"/>
      <c r="BA41" s="19"/>
      <c r="BB41" s="19"/>
      <c r="BC41" s="19"/>
      <c r="BD41" s="310"/>
      <c r="BE41" s="310"/>
      <c r="BF41" s="310"/>
      <c r="BG41" s="277"/>
      <c r="BH41" s="30"/>
      <c r="BI41" s="30"/>
      <c r="BJ41" s="58"/>
      <c r="BK41" s="278"/>
      <c r="BL41" s="266"/>
      <c r="BM41" s="266"/>
      <c r="BN41" s="303"/>
      <c r="BO41" s="309"/>
      <c r="BP41" s="310"/>
      <c r="BQ41" s="310"/>
      <c r="BR41" s="2"/>
      <c r="BS41" s="15"/>
      <c r="BT41" s="15"/>
      <c r="BU41" s="15"/>
      <c r="BV41" s="15"/>
      <c r="BW41" s="19"/>
      <c r="BX41" s="19"/>
      <c r="BY41" s="19"/>
      <c r="BZ41" s="19"/>
      <c r="CA41" s="19"/>
      <c r="CB41" s="19"/>
      <c r="CC41" s="19"/>
    </row>
    <row r="42" spans="1:81" ht="10.5" customHeight="1">
      <c r="A42" s="411"/>
      <c r="B42" s="314"/>
      <c r="C42" s="315"/>
      <c r="D42" s="315"/>
      <c r="E42" s="315"/>
      <c r="F42" s="315"/>
      <c r="G42" s="315"/>
      <c r="H42" s="315"/>
      <c r="I42" s="327"/>
      <c r="J42" s="611"/>
      <c r="K42" s="612"/>
      <c r="L42" s="612"/>
      <c r="M42" s="612"/>
      <c r="N42" s="612"/>
      <c r="O42" s="612"/>
      <c r="P42" s="612"/>
      <c r="Q42" s="613"/>
      <c r="R42" s="362" t="s">
        <v>1562</v>
      </c>
      <c r="S42" s="363"/>
      <c r="T42" s="363"/>
      <c r="U42" s="364"/>
      <c r="V42" s="370" t="s">
        <v>1551</v>
      </c>
      <c r="W42" s="363"/>
      <c r="X42" s="363"/>
      <c r="Y42" s="368"/>
      <c r="Z42" s="362" t="s">
        <v>1545</v>
      </c>
      <c r="AA42" s="363"/>
      <c r="AB42" s="363"/>
      <c r="AC42" s="364"/>
      <c r="AD42" s="370" t="s">
        <v>1559</v>
      </c>
      <c r="AE42" s="363"/>
      <c r="AF42" s="363"/>
      <c r="AG42" s="368"/>
      <c r="AH42" s="627" t="str">
        <f>IF(AH40=AH46,"取得","")</f>
        <v/>
      </c>
      <c r="AI42" s="628"/>
      <c r="AJ42" s="628"/>
      <c r="AK42" s="383" t="str">
        <f>IF(AH40=AH46,(COUNTIF(R40:AG45,"⑥*")+COUNTIF(R40:AG45,"⑦*")),"")</f>
        <v/>
      </c>
      <c r="AL42" s="383"/>
      <c r="AM42" s="620" t="str">
        <f>IF(AH42="取得","セット","")</f>
        <v/>
      </c>
      <c r="AN42" s="620"/>
      <c r="AO42" s="621"/>
      <c r="AP42" s="353" t="str">
        <f>IF($R$64="f","リーグ3・2位",VLOOKUP(2,A64:I81,2,FALSE))</f>
        <v>ＴＤＣ</v>
      </c>
      <c r="AQ42" s="310"/>
      <c r="AR42" s="310"/>
      <c r="AS42" s="310"/>
      <c r="AT42" s="310"/>
      <c r="AU42" s="310"/>
      <c r="AV42" s="310"/>
      <c r="AW42" s="19"/>
      <c r="AX42" s="15"/>
      <c r="AY42" s="15"/>
      <c r="AZ42" s="15"/>
      <c r="BA42" s="15"/>
      <c r="BB42" s="15"/>
      <c r="BC42" s="19"/>
      <c r="BD42" s="310"/>
      <c r="BE42" s="310"/>
      <c r="BF42" s="310"/>
      <c r="BG42" s="622" t="s">
        <v>1583</v>
      </c>
      <c r="BH42" s="584"/>
      <c r="BI42" s="584"/>
      <c r="BJ42" s="584"/>
      <c r="BK42" s="624" t="s">
        <v>1578</v>
      </c>
      <c r="BL42" s="625"/>
      <c r="BM42" s="625"/>
      <c r="BN42" s="626"/>
      <c r="BO42" s="310"/>
      <c r="BP42" s="310"/>
      <c r="BQ42" s="310"/>
      <c r="BR42" s="2"/>
      <c r="BS42" s="15"/>
      <c r="BT42" s="15"/>
      <c r="BU42" s="15"/>
      <c r="BV42" s="15"/>
      <c r="BW42" s="310" t="s">
        <v>7</v>
      </c>
      <c r="BX42" s="310"/>
      <c r="BY42" s="310"/>
      <c r="BZ42" s="310"/>
      <c r="CA42" s="310"/>
      <c r="CB42" s="310"/>
      <c r="CC42" s="310"/>
    </row>
    <row r="43" spans="1:81" ht="10.5" customHeight="1">
      <c r="A43" s="4"/>
      <c r="B43" s="314"/>
      <c r="C43" s="315"/>
      <c r="D43" s="315"/>
      <c r="E43" s="315"/>
      <c r="F43" s="315"/>
      <c r="G43" s="315"/>
      <c r="H43" s="315"/>
      <c r="I43" s="327"/>
      <c r="J43" s="611"/>
      <c r="K43" s="612"/>
      <c r="L43" s="612"/>
      <c r="M43" s="612"/>
      <c r="N43" s="612"/>
      <c r="O43" s="612"/>
      <c r="P43" s="612"/>
      <c r="Q43" s="613"/>
      <c r="R43" s="381"/>
      <c r="S43" s="375"/>
      <c r="T43" s="375"/>
      <c r="U43" s="382"/>
      <c r="V43" s="375"/>
      <c r="W43" s="375"/>
      <c r="X43" s="375"/>
      <c r="Y43" s="376"/>
      <c r="Z43" s="381"/>
      <c r="AA43" s="375"/>
      <c r="AB43" s="375"/>
      <c r="AC43" s="382"/>
      <c r="AD43" s="375"/>
      <c r="AE43" s="375"/>
      <c r="AF43" s="375"/>
      <c r="AG43" s="376"/>
      <c r="AH43" s="379"/>
      <c r="AI43" s="380"/>
      <c r="AJ43" s="380"/>
      <c r="AK43" s="384"/>
      <c r="AL43" s="384"/>
      <c r="AM43" s="387"/>
      <c r="AN43" s="387"/>
      <c r="AO43" s="388"/>
      <c r="AP43" s="353"/>
      <c r="AQ43" s="310"/>
      <c r="AR43" s="310"/>
      <c r="AS43" s="310"/>
      <c r="AT43" s="310"/>
      <c r="AU43" s="310"/>
      <c r="AV43" s="310"/>
      <c r="AW43" s="19"/>
      <c r="AX43" s="14"/>
      <c r="AY43" s="14"/>
      <c r="AZ43" s="26"/>
      <c r="BA43" s="14"/>
      <c r="BB43" s="14"/>
      <c r="BC43" s="19"/>
      <c r="BD43" s="19"/>
      <c r="BE43" s="2"/>
      <c r="BF43" s="19"/>
      <c r="BG43" s="623"/>
      <c r="BH43" s="584"/>
      <c r="BI43" s="584"/>
      <c r="BJ43" s="584"/>
      <c r="BK43" s="625"/>
      <c r="BL43" s="625"/>
      <c r="BM43" s="625"/>
      <c r="BN43" s="626"/>
      <c r="BO43" s="19"/>
      <c r="BP43" s="19"/>
      <c r="BQ43" s="2"/>
      <c r="BR43" s="2"/>
      <c r="BS43" s="14"/>
      <c r="BT43" s="14"/>
      <c r="BU43" s="30"/>
      <c r="BV43" s="30"/>
      <c r="BW43" s="310"/>
      <c r="BX43" s="310"/>
      <c r="BY43" s="310"/>
      <c r="BZ43" s="310"/>
      <c r="CA43" s="310"/>
      <c r="CB43" s="310"/>
      <c r="CC43" s="310"/>
    </row>
    <row r="44" spans="1:81" ht="10.5" customHeight="1">
      <c r="B44" s="314"/>
      <c r="C44" s="315"/>
      <c r="D44" s="315"/>
      <c r="E44" s="315"/>
      <c r="F44" s="315"/>
      <c r="G44" s="315"/>
      <c r="H44" s="315"/>
      <c r="I44" s="327"/>
      <c r="J44" s="611"/>
      <c r="K44" s="612"/>
      <c r="L44" s="612"/>
      <c r="M44" s="612"/>
      <c r="N44" s="612"/>
      <c r="O44" s="612"/>
      <c r="P44" s="612"/>
      <c r="Q44" s="613"/>
      <c r="R44" s="362" t="s">
        <v>1550</v>
      </c>
      <c r="S44" s="363"/>
      <c r="T44" s="363"/>
      <c r="U44" s="364"/>
      <c r="V44" s="370" t="s">
        <v>1549</v>
      </c>
      <c r="W44" s="363"/>
      <c r="X44" s="363"/>
      <c r="Y44" s="368"/>
      <c r="Z44" s="362" t="s">
        <v>1546</v>
      </c>
      <c r="AA44" s="363"/>
      <c r="AB44" s="363"/>
      <c r="AC44" s="364"/>
      <c r="AD44" s="370" t="s">
        <v>1556</v>
      </c>
      <c r="AE44" s="363"/>
      <c r="AF44" s="363"/>
      <c r="AG44" s="368"/>
      <c r="AH44" s="300"/>
      <c r="AI44" s="294"/>
      <c r="AJ44" s="294"/>
      <c r="AK44" s="295"/>
      <c r="AL44" s="296"/>
      <c r="AM44" s="604">
        <f>IF(R40="F","",IF(AH42="取得",RANK(AK42,AK42:AL55),(RANK(AH40,AH40:AJ53))))</f>
        <v>2</v>
      </c>
      <c r="AN44" s="604"/>
      <c r="AO44" s="605"/>
      <c r="AP44" s="353"/>
      <c r="AQ44" s="310"/>
      <c r="AR44" s="310"/>
      <c r="AS44" s="310"/>
      <c r="AT44" s="310"/>
      <c r="AU44" s="310"/>
      <c r="AV44" s="310"/>
      <c r="AW44" s="19"/>
      <c r="AX44" s="15"/>
      <c r="AY44" s="15"/>
      <c r="AZ44" s="21"/>
      <c r="BA44" s="18"/>
      <c r="BB44" s="16"/>
      <c r="BC44" s="56"/>
      <c r="BD44" s="19"/>
      <c r="BE44" s="19"/>
      <c r="BF44" s="19"/>
      <c r="BG44" s="56"/>
      <c r="BH44" s="19"/>
      <c r="BI44" s="2"/>
      <c r="BJ44" s="2"/>
      <c r="BK44" s="2"/>
      <c r="BL44" s="2"/>
      <c r="BM44" s="2"/>
      <c r="BN44" s="273"/>
      <c r="BO44" s="19"/>
      <c r="BP44" s="19"/>
      <c r="BQ44" s="2"/>
      <c r="BR44" s="24"/>
      <c r="BS44" s="15"/>
      <c r="BT44" s="15"/>
      <c r="BU44" s="2"/>
      <c r="BV44" s="19"/>
      <c r="BW44" s="310"/>
      <c r="BX44" s="310"/>
      <c r="BY44" s="310"/>
      <c r="BZ44" s="310"/>
      <c r="CA44" s="310"/>
      <c r="CB44" s="310"/>
      <c r="CC44" s="310"/>
    </row>
    <row r="45" spans="1:81" ht="10.5" customHeight="1" thickBot="1">
      <c r="B45" s="316"/>
      <c r="C45" s="317"/>
      <c r="D45" s="317"/>
      <c r="E45" s="317"/>
      <c r="F45" s="317"/>
      <c r="G45" s="317"/>
      <c r="H45" s="317"/>
      <c r="I45" s="328"/>
      <c r="J45" s="614"/>
      <c r="K45" s="615"/>
      <c r="L45" s="615"/>
      <c r="M45" s="615"/>
      <c r="N45" s="615"/>
      <c r="O45" s="615"/>
      <c r="P45" s="615"/>
      <c r="Q45" s="616"/>
      <c r="R45" s="602"/>
      <c r="S45" s="598"/>
      <c r="T45" s="598"/>
      <c r="U45" s="603"/>
      <c r="V45" s="598"/>
      <c r="W45" s="598"/>
      <c r="X45" s="598"/>
      <c r="Y45" s="599"/>
      <c r="Z45" s="602"/>
      <c r="AA45" s="598"/>
      <c r="AB45" s="598"/>
      <c r="AC45" s="603"/>
      <c r="AD45" s="598"/>
      <c r="AE45" s="598"/>
      <c r="AF45" s="598"/>
      <c r="AG45" s="599"/>
      <c r="AH45" s="301"/>
      <c r="AI45" s="302"/>
      <c r="AJ45" s="302"/>
      <c r="AK45" s="302"/>
      <c r="AL45" s="302"/>
      <c r="AM45" s="606"/>
      <c r="AN45" s="606"/>
      <c r="AO45" s="607"/>
      <c r="AP45" s="19"/>
      <c r="AQ45" s="19"/>
      <c r="AR45" s="19"/>
      <c r="AS45" s="19"/>
      <c r="AT45" s="19"/>
      <c r="AU45" s="19"/>
      <c r="AV45" s="19"/>
      <c r="AW45" s="19"/>
      <c r="AX45" s="15"/>
      <c r="AY45" s="15"/>
      <c r="AZ45" s="359"/>
      <c r="BA45" s="359"/>
      <c r="BB45" s="311"/>
      <c r="BC45" s="57"/>
      <c r="BD45" s="57"/>
      <c r="BE45" s="57"/>
      <c r="BF45" s="57"/>
      <c r="BG45" s="56"/>
      <c r="BH45" s="23"/>
      <c r="BI45" s="23"/>
      <c r="BJ45" s="23"/>
      <c r="BK45" s="23"/>
      <c r="BL45" s="23"/>
      <c r="BM45" s="23"/>
      <c r="BN45" s="273"/>
      <c r="BO45" s="57"/>
      <c r="BP45" s="57"/>
      <c r="BQ45" s="57"/>
      <c r="BR45" s="59"/>
      <c r="BS45" s="508"/>
      <c r="BT45" s="413"/>
      <c r="BU45" s="15"/>
      <c r="BV45" s="15"/>
      <c r="BW45" s="19"/>
      <c r="BX45" s="19"/>
      <c r="BY45" s="19"/>
      <c r="BZ45" s="19"/>
      <c r="CA45" s="19"/>
      <c r="CB45" s="19"/>
      <c r="CC45" s="19"/>
    </row>
    <row r="46" spans="1:81" ht="10.5" customHeight="1">
      <c r="A46" s="411">
        <f>AM50</f>
        <v>1</v>
      </c>
      <c r="B46" s="312" t="s">
        <v>255</v>
      </c>
      <c r="C46" s="313"/>
      <c r="D46" s="313"/>
      <c r="E46" s="313"/>
      <c r="F46" s="313"/>
      <c r="G46" s="313"/>
      <c r="H46" s="313"/>
      <c r="I46" s="313"/>
      <c r="J46" s="334" t="s">
        <v>1560</v>
      </c>
      <c r="K46" s="335"/>
      <c r="L46" s="335"/>
      <c r="M46" s="336"/>
      <c r="N46" s="340" t="s">
        <v>1562</v>
      </c>
      <c r="O46" s="341"/>
      <c r="P46" s="341"/>
      <c r="Q46" s="342"/>
      <c r="R46" s="492"/>
      <c r="S46" s="493"/>
      <c r="T46" s="493"/>
      <c r="U46" s="493"/>
      <c r="V46" s="493"/>
      <c r="W46" s="493"/>
      <c r="X46" s="493"/>
      <c r="Y46" s="493"/>
      <c r="Z46" s="600" t="s">
        <v>1547</v>
      </c>
      <c r="AA46" s="335"/>
      <c r="AB46" s="335"/>
      <c r="AC46" s="336"/>
      <c r="AD46" s="608" t="s">
        <v>1556</v>
      </c>
      <c r="AE46" s="341"/>
      <c r="AF46" s="341"/>
      <c r="AG46" s="342"/>
      <c r="AH46" s="500">
        <f>IF(N50="MIX","",((COUNTIF(J46:AG47,"③*")+COUNTIF(J46:AG47,"④*"))+COUNTIF(J46:AG47,"⑤*")))</f>
        <v>2</v>
      </c>
      <c r="AI46" s="501"/>
      <c r="AJ46" s="501"/>
      <c r="AK46" s="280"/>
      <c r="AL46" s="281"/>
      <c r="AM46" s="504">
        <f>IF(J46="F","",2-AH46)</f>
        <v>0</v>
      </c>
      <c r="AN46" s="504"/>
      <c r="AO46" s="505"/>
      <c r="AP46" s="353" t="str">
        <f>IF(R40="f","リーグ2・２位",VLOOKUP(2,A40:I57,2,FALSE))</f>
        <v>フレンズ</v>
      </c>
      <c r="AQ46" s="310"/>
      <c r="AR46" s="310"/>
      <c r="AS46" s="310"/>
      <c r="AT46" s="310"/>
      <c r="AU46" s="310"/>
      <c r="AV46" s="310"/>
      <c r="AW46" s="19"/>
      <c r="AX46" s="12"/>
      <c r="AY46" s="12"/>
      <c r="AZ46" s="359"/>
      <c r="BA46" s="359"/>
      <c r="BB46" s="310"/>
      <c r="BC46" s="583" t="s">
        <v>1573</v>
      </c>
      <c r="BD46" s="584"/>
      <c r="BE46" s="584"/>
      <c r="BF46" s="584"/>
      <c r="BG46" s="584"/>
      <c r="BH46" s="23"/>
      <c r="BI46" s="23"/>
      <c r="BJ46" s="23"/>
      <c r="BK46" s="23"/>
      <c r="BL46" s="23"/>
      <c r="BM46" s="23"/>
      <c r="BN46" s="17"/>
      <c r="BO46" s="356"/>
      <c r="BP46" s="356"/>
      <c r="BQ46" s="356"/>
      <c r="BR46" s="444"/>
      <c r="BS46" s="413"/>
      <c r="BT46" s="413"/>
      <c r="BU46" s="15"/>
      <c r="BV46" s="15"/>
      <c r="BW46" s="582" t="s">
        <v>1582</v>
      </c>
      <c r="BX46" s="582"/>
      <c r="BY46" s="582"/>
      <c r="BZ46" s="582"/>
      <c r="CA46" s="582"/>
      <c r="CB46" s="582"/>
      <c r="CC46" s="582"/>
    </row>
    <row r="47" spans="1:81" ht="10.5" customHeight="1" thickBot="1">
      <c r="A47" s="411"/>
      <c r="B47" s="314"/>
      <c r="C47" s="315"/>
      <c r="D47" s="315"/>
      <c r="E47" s="315"/>
      <c r="F47" s="315"/>
      <c r="G47" s="315"/>
      <c r="H47" s="315"/>
      <c r="I47" s="315"/>
      <c r="J47" s="337"/>
      <c r="K47" s="338"/>
      <c r="L47" s="338"/>
      <c r="M47" s="339"/>
      <c r="N47" s="343"/>
      <c r="O47" s="344"/>
      <c r="P47" s="344"/>
      <c r="Q47" s="345"/>
      <c r="R47" s="494"/>
      <c r="S47" s="495"/>
      <c r="T47" s="495"/>
      <c r="U47" s="495"/>
      <c r="V47" s="495"/>
      <c r="W47" s="495"/>
      <c r="X47" s="495"/>
      <c r="Y47" s="495"/>
      <c r="Z47" s="337"/>
      <c r="AA47" s="338"/>
      <c r="AB47" s="338"/>
      <c r="AC47" s="339"/>
      <c r="AD47" s="344"/>
      <c r="AE47" s="344"/>
      <c r="AF47" s="344"/>
      <c r="AG47" s="345"/>
      <c r="AH47" s="502"/>
      <c r="AI47" s="503"/>
      <c r="AJ47" s="503"/>
      <c r="AK47" s="282"/>
      <c r="AL47" s="283"/>
      <c r="AM47" s="506"/>
      <c r="AN47" s="506"/>
      <c r="AO47" s="507"/>
      <c r="AP47" s="353"/>
      <c r="AQ47" s="310"/>
      <c r="AR47" s="310"/>
      <c r="AS47" s="310"/>
      <c r="AT47" s="310"/>
      <c r="AU47" s="310"/>
      <c r="AV47" s="310"/>
      <c r="AW47" s="19"/>
      <c r="AX47" s="264"/>
      <c r="AY47" s="264"/>
      <c r="AZ47" s="264"/>
      <c r="BA47" s="264"/>
      <c r="BB47" s="264"/>
      <c r="BC47" s="583"/>
      <c r="BD47" s="584"/>
      <c r="BE47" s="584"/>
      <c r="BF47" s="584"/>
      <c r="BG47" s="584"/>
      <c r="BH47" s="17"/>
      <c r="BI47" s="17"/>
      <c r="BJ47" s="17"/>
      <c r="BK47" s="17"/>
      <c r="BL47" s="17"/>
      <c r="BM47" s="17"/>
      <c r="BN47" s="17"/>
      <c r="BO47" s="310"/>
      <c r="BP47" s="310"/>
      <c r="BQ47" s="310"/>
      <c r="BR47" s="445"/>
      <c r="BS47" s="269"/>
      <c r="BT47" s="264"/>
      <c r="BU47" s="264"/>
      <c r="BV47" s="264"/>
      <c r="BW47" s="582"/>
      <c r="BX47" s="582"/>
      <c r="BY47" s="582"/>
      <c r="BZ47" s="582"/>
      <c r="CA47" s="582"/>
      <c r="CB47" s="582"/>
      <c r="CC47" s="582"/>
    </row>
    <row r="48" spans="1:81" ht="10.5" customHeight="1">
      <c r="A48" s="411"/>
      <c r="B48" s="314"/>
      <c r="C48" s="315"/>
      <c r="D48" s="315"/>
      <c r="E48" s="315"/>
      <c r="F48" s="315"/>
      <c r="G48" s="315"/>
      <c r="H48" s="315"/>
      <c r="I48" s="315"/>
      <c r="J48" s="437" t="s">
        <v>1543</v>
      </c>
      <c r="K48" s="438"/>
      <c r="L48" s="438"/>
      <c r="M48" s="439"/>
      <c r="N48" s="431" t="s">
        <v>1546</v>
      </c>
      <c r="O48" s="432"/>
      <c r="P48" s="432"/>
      <c r="Q48" s="433"/>
      <c r="R48" s="494"/>
      <c r="S48" s="495"/>
      <c r="T48" s="495"/>
      <c r="U48" s="495"/>
      <c r="V48" s="495"/>
      <c r="W48" s="495"/>
      <c r="X48" s="495"/>
      <c r="Y48" s="495"/>
      <c r="Z48" s="450" t="s">
        <v>1544</v>
      </c>
      <c r="AA48" s="451"/>
      <c r="AB48" s="451"/>
      <c r="AC48" s="452"/>
      <c r="AD48" s="458" t="s">
        <v>1545</v>
      </c>
      <c r="AE48" s="451"/>
      <c r="AF48" s="451"/>
      <c r="AG48" s="455"/>
      <c r="AH48" s="446" t="str">
        <f>IF(AH46=AH52,"取得","")</f>
        <v/>
      </c>
      <c r="AI48" s="447"/>
      <c r="AJ48" s="447"/>
      <c r="AK48" s="415" t="str">
        <f>IF(AH46=AH52,(COUNTIF(J46:AG51,"⑥*")+COUNTIF(J46:AG51,"⑦*")),"")</f>
        <v/>
      </c>
      <c r="AL48" s="415"/>
      <c r="AM48" s="544" t="str">
        <f>IF(AH48="取得","セット","")</f>
        <v/>
      </c>
      <c r="AN48" s="544"/>
      <c r="AO48" s="545"/>
      <c r="AP48" s="353"/>
      <c r="AQ48" s="310"/>
      <c r="AR48" s="310"/>
      <c r="AS48" s="310"/>
      <c r="AT48" s="310"/>
      <c r="AU48" s="310"/>
      <c r="AV48" s="310"/>
      <c r="AW48" s="19"/>
      <c r="AX48" s="17"/>
      <c r="AY48" s="17"/>
      <c r="AZ48" s="17"/>
      <c r="BA48" s="17"/>
      <c r="BB48" s="17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19"/>
      <c r="BW48" s="582"/>
      <c r="BX48" s="582"/>
      <c r="BY48" s="582"/>
      <c r="BZ48" s="582"/>
      <c r="CA48" s="582"/>
      <c r="CB48" s="582"/>
      <c r="CC48" s="582"/>
    </row>
    <row r="49" spans="1:109" ht="10.5" customHeight="1">
      <c r="A49" s="7"/>
      <c r="B49" s="314"/>
      <c r="C49" s="315"/>
      <c r="D49" s="315"/>
      <c r="E49" s="315"/>
      <c r="F49" s="315"/>
      <c r="G49" s="315"/>
      <c r="H49" s="315"/>
      <c r="I49" s="315"/>
      <c r="J49" s="440"/>
      <c r="K49" s="441"/>
      <c r="L49" s="441"/>
      <c r="M49" s="442"/>
      <c r="N49" s="443"/>
      <c r="O49" s="344"/>
      <c r="P49" s="344"/>
      <c r="Q49" s="345"/>
      <c r="R49" s="494"/>
      <c r="S49" s="495"/>
      <c r="T49" s="495"/>
      <c r="U49" s="495"/>
      <c r="V49" s="495"/>
      <c r="W49" s="495"/>
      <c r="X49" s="495"/>
      <c r="Y49" s="495"/>
      <c r="Z49" s="456"/>
      <c r="AA49" s="344"/>
      <c r="AB49" s="344"/>
      <c r="AC49" s="457"/>
      <c r="AD49" s="344"/>
      <c r="AE49" s="344"/>
      <c r="AF49" s="344"/>
      <c r="AG49" s="345"/>
      <c r="AH49" s="448"/>
      <c r="AI49" s="449"/>
      <c r="AJ49" s="449"/>
      <c r="AK49" s="416"/>
      <c r="AL49" s="416"/>
      <c r="AM49" s="546"/>
      <c r="AN49" s="546"/>
      <c r="AO49" s="547"/>
    </row>
    <row r="50" spans="1:109" ht="10.5" customHeight="1">
      <c r="A50" s="5"/>
      <c r="B50" s="314"/>
      <c r="C50" s="315"/>
      <c r="D50" s="315"/>
      <c r="E50" s="315"/>
      <c r="F50" s="315"/>
      <c r="G50" s="315"/>
      <c r="H50" s="315"/>
      <c r="I50" s="315"/>
      <c r="J50" s="425" t="s">
        <v>1544</v>
      </c>
      <c r="K50" s="426"/>
      <c r="L50" s="426"/>
      <c r="M50" s="427"/>
      <c r="N50" s="431" t="s">
        <v>1545</v>
      </c>
      <c r="O50" s="432"/>
      <c r="P50" s="432"/>
      <c r="Q50" s="433"/>
      <c r="R50" s="494"/>
      <c r="S50" s="495"/>
      <c r="T50" s="495"/>
      <c r="U50" s="495"/>
      <c r="V50" s="495"/>
      <c r="W50" s="495"/>
      <c r="X50" s="495"/>
      <c r="Y50" s="495"/>
      <c r="Z50" s="450" t="s">
        <v>1556</v>
      </c>
      <c r="AA50" s="451"/>
      <c r="AB50" s="451"/>
      <c r="AC50" s="452"/>
      <c r="AD50" s="458" t="s">
        <v>1546</v>
      </c>
      <c r="AE50" s="451"/>
      <c r="AF50" s="451"/>
      <c r="AG50" s="455"/>
      <c r="AH50" s="284"/>
      <c r="AI50" s="285"/>
      <c r="AJ50" s="285"/>
      <c r="AK50" s="286"/>
      <c r="AL50" s="287"/>
      <c r="AM50" s="417">
        <f>IF(J46="F","",IF(AH48="取得",RANK(AK48,AK42:AL55),(RANK(AH46,AH40:AJ53))))</f>
        <v>1</v>
      </c>
      <c r="AN50" s="417"/>
      <c r="AO50" s="418"/>
      <c r="BC50" s="585" t="s">
        <v>262</v>
      </c>
      <c r="BD50" s="585"/>
      <c r="BE50" s="585"/>
      <c r="BF50" s="585"/>
      <c r="BG50" s="585"/>
      <c r="BH50" s="585"/>
      <c r="BI50" s="585"/>
      <c r="BJ50" s="585"/>
      <c r="BK50" s="585"/>
      <c r="BL50" s="585"/>
      <c r="BM50" s="585"/>
      <c r="BN50" s="585"/>
      <c r="BO50" s="585"/>
      <c r="BP50" s="585"/>
      <c r="BQ50" s="585"/>
      <c r="BR50" s="585"/>
      <c r="BS50" s="585"/>
      <c r="BT50" s="585"/>
      <c r="BU50" s="585"/>
      <c r="BV50" s="585"/>
      <c r="BW50" s="585"/>
      <c r="BX50" s="585"/>
      <c r="BY50" s="585"/>
      <c r="BZ50" s="585"/>
      <c r="CA50" s="585"/>
      <c r="CB50" s="585"/>
      <c r="CC50" s="585"/>
      <c r="CD50" s="585"/>
      <c r="CE50" s="79"/>
      <c r="CF50" s="79"/>
      <c r="CG50" s="79"/>
      <c r="CH50" s="79"/>
    </row>
    <row r="51" spans="1:109" ht="10.5" customHeight="1" thickBot="1">
      <c r="A51" s="5"/>
      <c r="B51" s="316"/>
      <c r="C51" s="317"/>
      <c r="D51" s="317"/>
      <c r="E51" s="317"/>
      <c r="F51" s="317"/>
      <c r="G51" s="317"/>
      <c r="H51" s="317"/>
      <c r="I51" s="317"/>
      <c r="J51" s="428"/>
      <c r="K51" s="429"/>
      <c r="L51" s="429"/>
      <c r="M51" s="430"/>
      <c r="N51" s="434"/>
      <c r="O51" s="435"/>
      <c r="P51" s="435"/>
      <c r="Q51" s="436"/>
      <c r="R51" s="494"/>
      <c r="S51" s="495"/>
      <c r="T51" s="495"/>
      <c r="U51" s="495"/>
      <c r="V51" s="495"/>
      <c r="W51" s="495"/>
      <c r="X51" s="495"/>
      <c r="Y51" s="495"/>
      <c r="Z51" s="453"/>
      <c r="AA51" s="435"/>
      <c r="AB51" s="435"/>
      <c r="AC51" s="454"/>
      <c r="AD51" s="435"/>
      <c r="AE51" s="435"/>
      <c r="AF51" s="435"/>
      <c r="AG51" s="436"/>
      <c r="AH51" s="288"/>
      <c r="AI51" s="289"/>
      <c r="AJ51" s="289"/>
      <c r="AK51" s="289"/>
      <c r="AL51" s="287"/>
      <c r="AM51" s="419"/>
      <c r="AN51" s="419"/>
      <c r="AO51" s="420"/>
      <c r="AQ51" s="601" t="s">
        <v>3</v>
      </c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585"/>
      <c r="BD51" s="585"/>
      <c r="BE51" s="585"/>
      <c r="BF51" s="585"/>
      <c r="BG51" s="585"/>
      <c r="BH51" s="585"/>
      <c r="BI51" s="585"/>
      <c r="BJ51" s="585"/>
      <c r="BK51" s="585"/>
      <c r="BL51" s="585"/>
      <c r="BM51" s="585"/>
      <c r="BN51" s="585"/>
      <c r="BO51" s="585"/>
      <c r="BP51" s="585"/>
      <c r="BQ51" s="585"/>
      <c r="BR51" s="585"/>
      <c r="BS51" s="585"/>
      <c r="BT51" s="585"/>
      <c r="BU51" s="585"/>
      <c r="BV51" s="585"/>
      <c r="BW51" s="585"/>
      <c r="BX51" s="585"/>
      <c r="BY51" s="585"/>
      <c r="BZ51" s="585"/>
      <c r="CA51" s="585"/>
      <c r="CB51" s="585"/>
      <c r="CC51" s="585"/>
      <c r="CD51" s="585"/>
      <c r="CE51" s="79"/>
      <c r="CF51" s="79"/>
      <c r="CG51" s="79"/>
      <c r="CH51" s="79"/>
    </row>
    <row r="52" spans="1:109" s="12" customFormat="1" ht="10.5" customHeight="1">
      <c r="A52" s="411">
        <f>AM56</f>
        <v>3</v>
      </c>
      <c r="B52" s="312" t="s">
        <v>256</v>
      </c>
      <c r="C52" s="313"/>
      <c r="D52" s="313"/>
      <c r="E52" s="313"/>
      <c r="F52" s="313"/>
      <c r="G52" s="313"/>
      <c r="H52" s="313"/>
      <c r="I52" s="326"/>
      <c r="J52" s="522" t="s">
        <v>1548</v>
      </c>
      <c r="K52" s="523"/>
      <c r="L52" s="523"/>
      <c r="M52" s="524"/>
      <c r="N52" s="571" t="s">
        <v>1550</v>
      </c>
      <c r="O52" s="514"/>
      <c r="P52" s="514"/>
      <c r="Q52" s="515"/>
      <c r="R52" s="522" t="s">
        <v>1548</v>
      </c>
      <c r="S52" s="523"/>
      <c r="T52" s="523"/>
      <c r="U52" s="524"/>
      <c r="V52" s="571" t="s">
        <v>1558</v>
      </c>
      <c r="W52" s="514"/>
      <c r="X52" s="514"/>
      <c r="Y52" s="515"/>
      <c r="Z52" s="586"/>
      <c r="AA52" s="587"/>
      <c r="AB52" s="587"/>
      <c r="AC52" s="587"/>
      <c r="AD52" s="587"/>
      <c r="AE52" s="587"/>
      <c r="AF52" s="587"/>
      <c r="AG52" s="588"/>
      <c r="AH52" s="518">
        <f>IF(V56="MIX","",((COUNTIF(J52:AG53,"③*")+COUNTIF(J52:AG53,"④*"))+COUNTIF(J52:AG53,"⑤*")))</f>
        <v>0</v>
      </c>
      <c r="AI52" s="519"/>
      <c r="AJ52" s="519"/>
      <c r="AK52" s="44"/>
      <c r="AL52" s="52"/>
      <c r="AM52" s="557">
        <f>IF(R52="①","",2-AH52)</f>
        <v>2</v>
      </c>
      <c r="AN52" s="557"/>
      <c r="AO52" s="558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  <c r="BC52" s="585"/>
      <c r="BD52" s="585"/>
      <c r="BE52" s="585"/>
      <c r="BF52" s="585"/>
      <c r="BG52" s="585"/>
      <c r="BH52" s="585"/>
      <c r="BI52" s="585"/>
      <c r="BJ52" s="585"/>
      <c r="BK52" s="585"/>
      <c r="BL52" s="585"/>
      <c r="BM52" s="585"/>
      <c r="BN52" s="585"/>
      <c r="BO52" s="585"/>
      <c r="BP52" s="585"/>
      <c r="BQ52" s="585"/>
      <c r="BR52" s="585"/>
      <c r="BS52" s="585"/>
      <c r="BT52" s="585"/>
      <c r="BU52" s="585"/>
      <c r="BV52" s="585"/>
      <c r="BW52" s="585"/>
      <c r="BX52" s="585"/>
      <c r="BY52" s="585"/>
      <c r="BZ52" s="585"/>
      <c r="CA52" s="585"/>
      <c r="CB52" s="585"/>
      <c r="CC52" s="585"/>
      <c r="CD52" s="585"/>
      <c r="CE52" s="79"/>
      <c r="CF52" s="79"/>
      <c r="CG52" s="79"/>
      <c r="CH52" s="79"/>
    </row>
    <row r="53" spans="1:109" s="12" customFormat="1" ht="10.5" customHeight="1" thickBot="1">
      <c r="A53" s="411"/>
      <c r="B53" s="314"/>
      <c r="C53" s="315"/>
      <c r="D53" s="315"/>
      <c r="E53" s="315"/>
      <c r="F53" s="315"/>
      <c r="G53" s="315"/>
      <c r="H53" s="315"/>
      <c r="I53" s="327"/>
      <c r="J53" s="525"/>
      <c r="K53" s="526"/>
      <c r="L53" s="526"/>
      <c r="M53" s="527"/>
      <c r="N53" s="516"/>
      <c r="O53" s="516"/>
      <c r="P53" s="516"/>
      <c r="Q53" s="517"/>
      <c r="R53" s="525"/>
      <c r="S53" s="526"/>
      <c r="T53" s="526"/>
      <c r="U53" s="527"/>
      <c r="V53" s="516"/>
      <c r="W53" s="516"/>
      <c r="X53" s="516"/>
      <c r="Y53" s="517"/>
      <c r="Z53" s="589"/>
      <c r="AA53" s="590"/>
      <c r="AB53" s="590"/>
      <c r="AC53" s="590"/>
      <c r="AD53" s="590"/>
      <c r="AE53" s="590"/>
      <c r="AF53" s="590"/>
      <c r="AG53" s="591"/>
      <c r="AH53" s="520"/>
      <c r="AI53" s="521"/>
      <c r="AJ53" s="521"/>
      <c r="AK53" s="45"/>
      <c r="AL53" s="46"/>
      <c r="AM53" s="596"/>
      <c r="AN53" s="596"/>
      <c r="AO53" s="597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</row>
    <row r="54" spans="1:109" s="12" customFormat="1" ht="10.5" customHeight="1" thickBot="1">
      <c r="A54" s="411"/>
      <c r="B54" s="314"/>
      <c r="C54" s="315"/>
      <c r="D54" s="315"/>
      <c r="E54" s="315"/>
      <c r="F54" s="315"/>
      <c r="G54" s="315"/>
      <c r="H54" s="315"/>
      <c r="I54" s="327"/>
      <c r="J54" s="472" t="s">
        <v>1549</v>
      </c>
      <c r="K54" s="473"/>
      <c r="L54" s="473"/>
      <c r="M54" s="474"/>
      <c r="N54" s="542" t="s">
        <v>1558</v>
      </c>
      <c r="O54" s="473"/>
      <c r="P54" s="473"/>
      <c r="Q54" s="541"/>
      <c r="R54" s="472" t="s">
        <v>1550</v>
      </c>
      <c r="S54" s="473"/>
      <c r="T54" s="473"/>
      <c r="U54" s="474"/>
      <c r="V54" s="542" t="s">
        <v>1549</v>
      </c>
      <c r="W54" s="473"/>
      <c r="X54" s="473"/>
      <c r="Y54" s="541"/>
      <c r="Z54" s="589"/>
      <c r="AA54" s="590"/>
      <c r="AB54" s="590"/>
      <c r="AC54" s="590"/>
      <c r="AD54" s="590"/>
      <c r="AE54" s="590"/>
      <c r="AF54" s="590"/>
      <c r="AG54" s="591"/>
      <c r="AH54" s="580" t="str">
        <f>IF(AH52=AH46,"取得","")</f>
        <v/>
      </c>
      <c r="AI54" s="581"/>
      <c r="AJ54" s="581"/>
      <c r="AK54" s="530" t="str">
        <f>IF(AH52=AH46,(COUNTIF(J52:Y57,"⑥*")+COUNTIF(J52:Y57,"⑦*")),"")</f>
        <v/>
      </c>
      <c r="AL54" s="530"/>
      <c r="AM54" s="578" t="str">
        <f>IF(AH54="取得","セット","")</f>
        <v/>
      </c>
      <c r="AN54" s="578"/>
      <c r="AO54" s="579"/>
      <c r="AY54" s="595" t="s">
        <v>1587</v>
      </c>
      <c r="AZ54" s="595"/>
      <c r="BA54" s="595"/>
      <c r="BB54" s="595"/>
      <c r="BC54" s="595"/>
      <c r="BD54" s="595"/>
      <c r="BE54" s="595"/>
      <c r="BF54" s="595"/>
      <c r="BG54" s="595"/>
      <c r="BH54" s="264"/>
      <c r="BI54" s="264"/>
      <c r="BJ54" s="264"/>
      <c r="BK54" s="17"/>
      <c r="BL54" s="17"/>
      <c r="BM54" s="17"/>
      <c r="BN54" s="17"/>
      <c r="BO54" s="17"/>
      <c r="BP54" s="17"/>
      <c r="BQ54" s="17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13"/>
      <c r="CP54" s="13"/>
      <c r="CQ54" s="13"/>
      <c r="CR54" s="13"/>
      <c r="CS54" s="13"/>
      <c r="CT54" s="13"/>
      <c r="CU54" s="13"/>
      <c r="CV54" s="13"/>
    </row>
    <row r="55" spans="1:109" s="12" customFormat="1" ht="10.5" customHeight="1">
      <c r="A55" s="9"/>
      <c r="B55" s="314" t="s">
        <v>257</v>
      </c>
      <c r="C55" s="315"/>
      <c r="D55" s="315"/>
      <c r="E55" s="315"/>
      <c r="F55" s="315"/>
      <c r="G55" s="315"/>
      <c r="H55" s="315"/>
      <c r="I55" s="327"/>
      <c r="J55" s="528"/>
      <c r="K55" s="516"/>
      <c r="L55" s="516"/>
      <c r="M55" s="529"/>
      <c r="N55" s="516"/>
      <c r="O55" s="516"/>
      <c r="P55" s="516"/>
      <c r="Q55" s="517"/>
      <c r="R55" s="528"/>
      <c r="S55" s="516"/>
      <c r="T55" s="516"/>
      <c r="U55" s="529"/>
      <c r="V55" s="516"/>
      <c r="W55" s="516"/>
      <c r="X55" s="516"/>
      <c r="Y55" s="517"/>
      <c r="Z55" s="589"/>
      <c r="AA55" s="590"/>
      <c r="AB55" s="590"/>
      <c r="AC55" s="590"/>
      <c r="AD55" s="590"/>
      <c r="AE55" s="590"/>
      <c r="AF55" s="590"/>
      <c r="AG55" s="591"/>
      <c r="AH55" s="534"/>
      <c r="AI55" s="535"/>
      <c r="AJ55" s="535"/>
      <c r="AK55" s="531"/>
      <c r="AL55" s="531"/>
      <c r="AM55" s="539"/>
      <c r="AN55" s="539"/>
      <c r="AO55" s="540"/>
      <c r="AY55" s="595"/>
      <c r="AZ55" s="595"/>
      <c r="BA55" s="595"/>
      <c r="BB55" s="595"/>
      <c r="BC55" s="595"/>
      <c r="BD55" s="595"/>
      <c r="BE55" s="595"/>
      <c r="BF55" s="595"/>
      <c r="BG55" s="595"/>
      <c r="BH55" s="15"/>
      <c r="BI55" s="15"/>
      <c r="BJ55" s="15"/>
      <c r="BK55" s="267"/>
      <c r="BL55" s="17"/>
      <c r="BM55" s="17"/>
      <c r="BN55" s="17"/>
      <c r="BO55" s="17"/>
      <c r="BP55" s="17"/>
      <c r="BQ55" s="17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13"/>
      <c r="CP55" s="13"/>
      <c r="CQ55" s="13"/>
      <c r="CR55" s="13"/>
      <c r="CS55" s="13"/>
      <c r="CT55" s="13"/>
      <c r="CU55" s="13"/>
      <c r="CV55" s="13"/>
    </row>
    <row r="56" spans="1:109" ht="10.5" customHeight="1" thickBot="1">
      <c r="A56" s="5"/>
      <c r="B56" s="314"/>
      <c r="C56" s="315"/>
      <c r="D56" s="315"/>
      <c r="E56" s="315"/>
      <c r="F56" s="315"/>
      <c r="G56" s="315"/>
      <c r="H56" s="315"/>
      <c r="I56" s="327"/>
      <c r="J56" s="472" t="s">
        <v>1551</v>
      </c>
      <c r="K56" s="473"/>
      <c r="L56" s="473"/>
      <c r="M56" s="474"/>
      <c r="N56" s="542" t="s">
        <v>1558</v>
      </c>
      <c r="O56" s="473"/>
      <c r="P56" s="473"/>
      <c r="Q56" s="541"/>
      <c r="R56" s="472" t="s">
        <v>1558</v>
      </c>
      <c r="S56" s="473"/>
      <c r="T56" s="473"/>
      <c r="U56" s="474"/>
      <c r="V56" s="542" t="s">
        <v>1551</v>
      </c>
      <c r="W56" s="473"/>
      <c r="X56" s="473"/>
      <c r="Y56" s="541"/>
      <c r="Z56" s="589"/>
      <c r="AA56" s="590"/>
      <c r="AB56" s="590"/>
      <c r="AC56" s="590"/>
      <c r="AD56" s="590"/>
      <c r="AE56" s="590"/>
      <c r="AF56" s="590"/>
      <c r="AG56" s="591"/>
      <c r="AH56" s="48"/>
      <c r="AI56" s="48"/>
      <c r="AJ56" s="48"/>
      <c r="AK56" s="6"/>
      <c r="AM56" s="567">
        <f>IF(R52="①","",IF(AH54="取得",RANK(AK54,AK42:AL55),(RANK(AH52,AH40:AJ53))))</f>
        <v>3</v>
      </c>
      <c r="AN56" s="567"/>
      <c r="AO56" s="568"/>
      <c r="AY56" s="2"/>
      <c r="AZ56" s="2"/>
      <c r="BA56" s="2"/>
      <c r="BB56" s="2"/>
      <c r="BC56" s="2"/>
      <c r="BD56" s="2"/>
      <c r="BE56" s="2"/>
      <c r="BF56" s="2"/>
      <c r="BG56" s="2"/>
      <c r="BH56" s="359"/>
      <c r="BI56" s="359"/>
      <c r="BJ56" s="310"/>
      <c r="BK56" s="276"/>
      <c r="BL56" s="57"/>
      <c r="BM56" s="57"/>
      <c r="BN56" s="57"/>
      <c r="BO56" s="333" t="s">
        <v>259</v>
      </c>
      <c r="BP56" s="333"/>
      <c r="BQ56" s="333"/>
      <c r="BR56" s="333"/>
      <c r="BS56" s="333"/>
      <c r="BT56" s="333"/>
      <c r="BU56" s="333"/>
      <c r="CD56" s="23"/>
      <c r="CE56" s="23"/>
      <c r="CF56" s="23"/>
      <c r="CG56" s="23"/>
      <c r="CH56" s="23"/>
      <c r="CI56" s="23"/>
      <c r="CJ56" s="13"/>
      <c r="CK56" s="13"/>
      <c r="CL56" s="13"/>
      <c r="CM56" s="13"/>
      <c r="CN56" s="13"/>
      <c r="CO56" s="13"/>
      <c r="CP56" s="13"/>
      <c r="CQ56" s="13"/>
      <c r="CR56" s="12"/>
      <c r="CS56" s="12"/>
    </row>
    <row r="57" spans="1:109" ht="10.5" customHeight="1" thickBot="1">
      <c r="A57" s="5"/>
      <c r="B57" s="572"/>
      <c r="C57" s="573"/>
      <c r="D57" s="573"/>
      <c r="E57" s="573"/>
      <c r="F57" s="573"/>
      <c r="G57" s="573"/>
      <c r="H57" s="573"/>
      <c r="I57" s="574"/>
      <c r="J57" s="575"/>
      <c r="K57" s="526"/>
      <c r="L57" s="526"/>
      <c r="M57" s="576"/>
      <c r="N57" s="526"/>
      <c r="O57" s="526"/>
      <c r="P57" s="526"/>
      <c r="Q57" s="577"/>
      <c r="R57" s="575"/>
      <c r="S57" s="526"/>
      <c r="T57" s="526"/>
      <c r="U57" s="576"/>
      <c r="V57" s="526"/>
      <c r="W57" s="526"/>
      <c r="X57" s="526"/>
      <c r="Y57" s="577"/>
      <c r="Z57" s="592"/>
      <c r="AA57" s="593"/>
      <c r="AB57" s="593"/>
      <c r="AC57" s="593"/>
      <c r="AD57" s="593"/>
      <c r="AE57" s="593"/>
      <c r="AF57" s="593"/>
      <c r="AG57" s="594"/>
      <c r="AH57" s="54"/>
      <c r="AI57" s="10"/>
      <c r="AJ57" s="10"/>
      <c r="AK57" s="10"/>
      <c r="AL57" s="10"/>
      <c r="AM57" s="569"/>
      <c r="AN57" s="569"/>
      <c r="AO57" s="570"/>
      <c r="AP57" s="19"/>
      <c r="AQ57" s="19"/>
      <c r="AR57" s="19"/>
      <c r="AS57" s="19"/>
      <c r="AT57" s="19"/>
      <c r="AU57" s="19"/>
      <c r="AV57" s="19"/>
      <c r="AW57" s="19"/>
      <c r="AX57" s="12"/>
      <c r="AY57" s="2"/>
      <c r="AZ57" s="2"/>
      <c r="BA57" s="2"/>
      <c r="BB57" s="2"/>
      <c r="BC57" s="2"/>
      <c r="BD57" s="2"/>
      <c r="BE57" s="2"/>
      <c r="BF57" s="2"/>
      <c r="BG57" s="2"/>
      <c r="BH57" s="359"/>
      <c r="BI57" s="359"/>
      <c r="BJ57" s="360"/>
      <c r="BK57" s="355" t="s">
        <v>1578</v>
      </c>
      <c r="BL57" s="356"/>
      <c r="BM57" s="356"/>
      <c r="BN57" s="356"/>
      <c r="BO57" s="333"/>
      <c r="BP57" s="333"/>
      <c r="BQ57" s="333"/>
      <c r="BR57" s="333"/>
      <c r="BS57" s="333"/>
      <c r="BT57" s="333"/>
      <c r="BU57" s="333"/>
      <c r="BV57" s="19"/>
      <c r="BW57" s="19"/>
      <c r="BX57" s="19"/>
      <c r="BY57" s="19"/>
      <c r="BZ57" s="19"/>
      <c r="CA57" s="19"/>
      <c r="CB57" s="19"/>
      <c r="CC57" s="19"/>
      <c r="CD57" s="13"/>
      <c r="CE57" s="12"/>
      <c r="CF57" s="12"/>
    </row>
    <row r="58" spans="1:109" ht="10.5" customHeight="1">
      <c r="A58" s="2"/>
      <c r="B58" s="357" t="s">
        <v>1520</v>
      </c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Y58" s="359" t="s">
        <v>1588</v>
      </c>
      <c r="AZ58" s="359"/>
      <c r="BA58" s="359"/>
      <c r="BB58" s="359"/>
      <c r="BC58" s="359"/>
      <c r="BD58" s="359"/>
      <c r="BE58" s="359"/>
      <c r="BF58" s="359"/>
      <c r="BG58" s="359"/>
      <c r="BH58" s="34"/>
      <c r="BI58" s="34"/>
      <c r="BJ58" s="35"/>
      <c r="BK58" s="310"/>
      <c r="BL58" s="310"/>
      <c r="BM58" s="310"/>
      <c r="BN58" s="310"/>
      <c r="BO58" s="304"/>
      <c r="BP58" s="304"/>
      <c r="BQ58" s="304"/>
      <c r="CD58" s="13"/>
    </row>
    <row r="59" spans="1:109" ht="10.5" customHeight="1" thickBot="1">
      <c r="A59" s="2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358"/>
      <c r="AP59" s="12"/>
      <c r="AY59" s="359"/>
      <c r="AZ59" s="359"/>
      <c r="BA59" s="359"/>
      <c r="BB59" s="359"/>
      <c r="BC59" s="359"/>
      <c r="BD59" s="359"/>
      <c r="BE59" s="359"/>
      <c r="BF59" s="359"/>
      <c r="BG59" s="359"/>
      <c r="BH59" s="19"/>
      <c r="BI59" s="23"/>
      <c r="BJ59" s="23"/>
      <c r="BK59" s="310"/>
      <c r="BL59" s="310"/>
      <c r="BM59" s="310"/>
      <c r="BN59" s="310"/>
      <c r="BO59" s="33"/>
      <c r="BP59" s="33"/>
      <c r="BQ59" s="33"/>
      <c r="CD59" s="13"/>
    </row>
    <row r="60" spans="1:109" ht="10.5" customHeight="1">
      <c r="A60" s="2"/>
      <c r="B60" s="352" t="s">
        <v>4</v>
      </c>
      <c r="C60" s="307"/>
      <c r="D60" s="307"/>
      <c r="E60" s="307"/>
      <c r="F60" s="307"/>
      <c r="G60" s="307"/>
      <c r="H60" s="307"/>
      <c r="I60" s="308"/>
      <c r="J60" s="306" t="str">
        <f>B64</f>
        <v>うさかめ</v>
      </c>
      <c r="K60" s="307"/>
      <c r="L60" s="307"/>
      <c r="M60" s="307"/>
      <c r="N60" s="307"/>
      <c r="O60" s="307"/>
      <c r="P60" s="307"/>
      <c r="Q60" s="307"/>
      <c r="R60" s="306" t="s">
        <v>1540</v>
      </c>
      <c r="S60" s="307"/>
      <c r="T60" s="307"/>
      <c r="U60" s="307"/>
      <c r="V60" s="307"/>
      <c r="W60" s="307"/>
      <c r="X60" s="307"/>
      <c r="Y60" s="308"/>
      <c r="Z60" s="306" t="str">
        <f>B76</f>
        <v>ＴＤＣ</v>
      </c>
      <c r="AA60" s="307"/>
      <c r="AB60" s="307"/>
      <c r="AC60" s="307"/>
      <c r="AD60" s="307"/>
      <c r="AE60" s="307"/>
      <c r="AF60" s="307"/>
      <c r="AG60" s="324"/>
      <c r="AH60" s="562" t="s">
        <v>1</v>
      </c>
      <c r="AI60" s="563"/>
      <c r="AJ60" s="563"/>
      <c r="AK60" s="563"/>
      <c r="AL60" s="563"/>
      <c r="AM60" s="563"/>
      <c r="AN60" s="563"/>
      <c r="AO60" s="564"/>
      <c r="AP60" s="12"/>
      <c r="AX60" s="332" t="s">
        <v>1542</v>
      </c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332"/>
      <c r="BV60" s="332"/>
      <c r="CD60" s="19"/>
    </row>
    <row r="61" spans="1:109" ht="10.5" customHeight="1">
      <c r="A61" s="2"/>
      <c r="B61" s="353"/>
      <c r="C61" s="310"/>
      <c r="D61" s="310"/>
      <c r="E61" s="310"/>
      <c r="F61" s="310"/>
      <c r="G61" s="310"/>
      <c r="H61" s="310"/>
      <c r="I61" s="311"/>
      <c r="J61" s="309"/>
      <c r="K61" s="310"/>
      <c r="L61" s="310"/>
      <c r="M61" s="310"/>
      <c r="N61" s="310"/>
      <c r="O61" s="310"/>
      <c r="P61" s="310"/>
      <c r="Q61" s="310"/>
      <c r="R61" s="309"/>
      <c r="S61" s="310"/>
      <c r="T61" s="310"/>
      <c r="U61" s="310"/>
      <c r="V61" s="310"/>
      <c r="W61" s="310"/>
      <c r="X61" s="310"/>
      <c r="Y61" s="311"/>
      <c r="Z61" s="309"/>
      <c r="AA61" s="310"/>
      <c r="AB61" s="310"/>
      <c r="AC61" s="310"/>
      <c r="AD61" s="310"/>
      <c r="AE61" s="310"/>
      <c r="AF61" s="310"/>
      <c r="AG61" s="325"/>
      <c r="AH61" s="565"/>
      <c r="AI61" s="347"/>
      <c r="AJ61" s="347"/>
      <c r="AK61" s="347"/>
      <c r="AL61" s="347"/>
      <c r="AM61" s="347"/>
      <c r="AN61" s="347"/>
      <c r="AO61" s="566"/>
      <c r="AP61" s="353" t="s">
        <v>1576</v>
      </c>
      <c r="AQ61" s="310"/>
      <c r="AR61" s="310"/>
      <c r="AS61" s="310"/>
      <c r="AT61" s="310"/>
      <c r="AU61" s="310"/>
      <c r="AV61" s="310"/>
      <c r="AW61" s="19"/>
      <c r="AX61" s="12"/>
      <c r="AY61" s="12"/>
      <c r="AZ61" s="12"/>
      <c r="BA61" s="12"/>
      <c r="BB61" s="12"/>
      <c r="BC61" s="12"/>
      <c r="BD61" s="12"/>
      <c r="BE61" s="332" t="s">
        <v>8</v>
      </c>
      <c r="BF61" s="332"/>
      <c r="BG61" s="332"/>
      <c r="BH61" s="332"/>
      <c r="BI61" s="332"/>
      <c r="BJ61" s="332"/>
      <c r="BK61" s="332"/>
      <c r="BL61" s="332"/>
      <c r="BM61" s="332"/>
      <c r="BN61" s="332"/>
      <c r="BO61" s="332"/>
      <c r="BP61" s="332"/>
      <c r="BQ61" s="332"/>
      <c r="BS61" s="19"/>
      <c r="BT61" s="19"/>
      <c r="BU61" s="19"/>
      <c r="BV61" s="19"/>
      <c r="BW61" s="310" t="s">
        <v>1575</v>
      </c>
      <c r="BX61" s="310"/>
      <c r="BY61" s="310"/>
      <c r="BZ61" s="310"/>
      <c r="CA61" s="310"/>
      <c r="CB61" s="310"/>
      <c r="CC61" s="310"/>
      <c r="CD61" s="19"/>
      <c r="CI61" s="8"/>
    </row>
    <row r="62" spans="1:109" s="3" customFormat="1" ht="10.5" customHeight="1" thickBot="1">
      <c r="A62" s="2"/>
      <c r="B62" s="353"/>
      <c r="C62" s="310"/>
      <c r="D62" s="310"/>
      <c r="E62" s="310"/>
      <c r="F62" s="310"/>
      <c r="G62" s="310"/>
      <c r="H62" s="310"/>
      <c r="I62" s="311"/>
      <c r="J62" s="309" t="str">
        <f>B67</f>
        <v>B</v>
      </c>
      <c r="K62" s="310"/>
      <c r="L62" s="310"/>
      <c r="M62" s="310"/>
      <c r="N62" s="310"/>
      <c r="O62" s="310"/>
      <c r="P62" s="310"/>
      <c r="Q62" s="310"/>
      <c r="R62" s="309" t="s">
        <v>1541</v>
      </c>
      <c r="S62" s="310"/>
      <c r="T62" s="310"/>
      <c r="U62" s="310"/>
      <c r="V62" s="310"/>
      <c r="W62" s="310"/>
      <c r="X62" s="310"/>
      <c r="Y62" s="311"/>
      <c r="Z62" s="309"/>
      <c r="AA62" s="310"/>
      <c r="AB62" s="310"/>
      <c r="AC62" s="310"/>
      <c r="AD62" s="310"/>
      <c r="AE62" s="310"/>
      <c r="AF62" s="310"/>
      <c r="AG62" s="325"/>
      <c r="AH62" s="551" t="s">
        <v>2</v>
      </c>
      <c r="AI62" s="350"/>
      <c r="AJ62" s="350"/>
      <c r="AK62" s="350"/>
      <c r="AL62" s="350"/>
      <c r="AM62" s="350"/>
      <c r="AN62" s="350"/>
      <c r="AO62" s="552"/>
      <c r="AP62" s="353"/>
      <c r="AQ62" s="310"/>
      <c r="AR62" s="310"/>
      <c r="AS62" s="310"/>
      <c r="AT62" s="310"/>
      <c r="AU62" s="310"/>
      <c r="AV62" s="310"/>
      <c r="AW62" s="19"/>
      <c r="AX62" s="264"/>
      <c r="AY62" s="264"/>
      <c r="AZ62" s="264"/>
      <c r="BA62" s="264"/>
      <c r="BB62" s="264"/>
      <c r="BC62" s="12"/>
      <c r="BD62" s="12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332"/>
      <c r="BQ62" s="332"/>
      <c r="BR62" s="1"/>
      <c r="BS62" s="264"/>
      <c r="BT62" s="264"/>
      <c r="BU62" s="264"/>
      <c r="BV62" s="264"/>
      <c r="BW62" s="310"/>
      <c r="BX62" s="310"/>
      <c r="BY62" s="310"/>
      <c r="BZ62" s="310"/>
      <c r="CA62" s="310"/>
      <c r="CB62" s="310"/>
      <c r="CC62" s="310"/>
      <c r="CD62" s="19"/>
      <c r="CE62" s="1"/>
      <c r="CI62" s="1"/>
      <c r="CJ62" s="1"/>
      <c r="CK62" s="1"/>
      <c r="CL62" s="1"/>
      <c r="CM62" s="1"/>
      <c r="DA62" s="36"/>
      <c r="DB62" s="36"/>
      <c r="DC62" s="36"/>
      <c r="DD62" s="36"/>
      <c r="DE62" s="36"/>
    </row>
    <row r="63" spans="1:109" s="3" customFormat="1" ht="10.5" customHeight="1" thickBot="1">
      <c r="A63" s="2"/>
      <c r="B63" s="354"/>
      <c r="C63" s="330"/>
      <c r="D63" s="330"/>
      <c r="E63" s="330"/>
      <c r="F63" s="330"/>
      <c r="G63" s="330"/>
      <c r="H63" s="330"/>
      <c r="I63" s="331"/>
      <c r="J63" s="329"/>
      <c r="K63" s="330"/>
      <c r="L63" s="330"/>
      <c r="M63" s="330"/>
      <c r="N63" s="330"/>
      <c r="O63" s="330"/>
      <c r="P63" s="330"/>
      <c r="Q63" s="330"/>
      <c r="R63" s="329"/>
      <c r="S63" s="330"/>
      <c r="T63" s="330"/>
      <c r="U63" s="330"/>
      <c r="V63" s="330"/>
      <c r="W63" s="330"/>
      <c r="X63" s="330"/>
      <c r="Y63" s="331"/>
      <c r="Z63" s="309"/>
      <c r="AA63" s="310"/>
      <c r="AB63" s="310"/>
      <c r="AC63" s="310"/>
      <c r="AD63" s="310"/>
      <c r="AE63" s="310"/>
      <c r="AF63" s="310"/>
      <c r="AG63" s="325"/>
      <c r="AH63" s="553"/>
      <c r="AI63" s="554"/>
      <c r="AJ63" s="554"/>
      <c r="AK63" s="554"/>
      <c r="AL63" s="554"/>
      <c r="AM63" s="554"/>
      <c r="AN63" s="554"/>
      <c r="AO63" s="555"/>
      <c r="AP63" s="353"/>
      <c r="AQ63" s="310"/>
      <c r="AR63" s="310"/>
      <c r="AS63" s="310"/>
      <c r="AT63" s="310"/>
      <c r="AU63" s="310"/>
      <c r="AV63" s="310"/>
      <c r="AW63" s="19"/>
      <c r="AX63" s="15"/>
      <c r="AY63" s="15"/>
      <c r="AZ63" s="15"/>
      <c r="BA63" s="15"/>
      <c r="BB63" s="15"/>
      <c r="BC63" s="267"/>
      <c r="BD63" s="17"/>
      <c r="BE63" s="17"/>
      <c r="BF63" s="17"/>
      <c r="BG63" s="556" t="s">
        <v>1575</v>
      </c>
      <c r="BH63" s="556"/>
      <c r="BI63" s="556"/>
      <c r="BJ63" s="556"/>
      <c r="BK63" s="556"/>
      <c r="BL63" s="556"/>
      <c r="BM63" s="556"/>
      <c r="BN63" s="556"/>
      <c r="BO63" s="17"/>
      <c r="BP63" s="17"/>
      <c r="BQ63" s="17"/>
      <c r="BR63" s="270"/>
      <c r="BS63" s="15"/>
      <c r="BT63" s="17"/>
      <c r="BU63" s="17"/>
      <c r="BV63" s="18"/>
      <c r="BW63" s="310"/>
      <c r="BX63" s="310"/>
      <c r="BY63" s="310"/>
      <c r="BZ63" s="310"/>
      <c r="CA63" s="310"/>
      <c r="CB63" s="310"/>
      <c r="CC63" s="310"/>
      <c r="CD63" s="19"/>
      <c r="CE63" s="1"/>
      <c r="CI63" s="1"/>
      <c r="CJ63" s="1"/>
      <c r="CK63" s="1"/>
      <c r="CL63" s="1"/>
      <c r="CM63" s="1"/>
      <c r="DA63" s="36"/>
      <c r="DB63" s="36"/>
      <c r="DC63" s="36"/>
      <c r="DD63" s="36"/>
      <c r="DE63" s="36"/>
    </row>
    <row r="64" spans="1:109" ht="10.5" customHeight="1" thickBot="1">
      <c r="A64" s="411">
        <f>AM68</f>
        <v>3</v>
      </c>
      <c r="B64" s="312" t="s">
        <v>258</v>
      </c>
      <c r="C64" s="313"/>
      <c r="D64" s="313"/>
      <c r="E64" s="313"/>
      <c r="F64" s="313"/>
      <c r="G64" s="313"/>
      <c r="H64" s="313"/>
      <c r="I64" s="326"/>
      <c r="J64" s="459" t="str">
        <f>IF(R64="F","丸付き数字は試合順番","")</f>
        <v/>
      </c>
      <c r="K64" s="460"/>
      <c r="L64" s="460"/>
      <c r="M64" s="460"/>
      <c r="N64" s="460"/>
      <c r="O64" s="460"/>
      <c r="P64" s="460"/>
      <c r="Q64" s="460"/>
      <c r="R64" s="478" t="s">
        <v>1589</v>
      </c>
      <c r="S64" s="479"/>
      <c r="T64" s="479"/>
      <c r="U64" s="480"/>
      <c r="V64" s="484" t="s">
        <v>1543</v>
      </c>
      <c r="W64" s="484"/>
      <c r="X64" s="484"/>
      <c r="Y64" s="485"/>
      <c r="Z64" s="522" t="s">
        <v>1590</v>
      </c>
      <c r="AA64" s="523"/>
      <c r="AB64" s="523"/>
      <c r="AC64" s="524"/>
      <c r="AD64" s="514" t="s">
        <v>1556</v>
      </c>
      <c r="AE64" s="514"/>
      <c r="AF64" s="514"/>
      <c r="AG64" s="515"/>
      <c r="AH64" s="518">
        <f>IF(V68="MIX","",((COUNTIF(J64:AG65,"③*")+COUNTIF(J64:AG65,"④*"))+COUNTIF(J64:AG65,"⑤*")))</f>
        <v>0</v>
      </c>
      <c r="AI64" s="519"/>
      <c r="AJ64" s="519"/>
      <c r="AK64" s="44"/>
      <c r="AL64" s="3"/>
      <c r="AM64" s="557">
        <f>IF(R64="F","",2-AH64)</f>
        <v>2</v>
      </c>
      <c r="AN64" s="557"/>
      <c r="AO64" s="558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561"/>
      <c r="BB64" s="315"/>
      <c r="BC64" s="268"/>
      <c r="BD64" s="55"/>
      <c r="BE64" s="55"/>
      <c r="BF64" s="55"/>
      <c r="BG64" s="556"/>
      <c r="BH64" s="556"/>
      <c r="BI64" s="556"/>
      <c r="BJ64" s="556"/>
      <c r="BK64" s="556"/>
      <c r="BL64" s="556"/>
      <c r="BM64" s="556"/>
      <c r="BN64" s="556"/>
      <c r="BO64" s="55"/>
      <c r="BP64" s="55"/>
      <c r="BQ64" s="55"/>
      <c r="BR64" s="271"/>
      <c r="BS64" s="15"/>
      <c r="BT64" s="15"/>
      <c r="BU64" s="15"/>
      <c r="BV64" s="15"/>
      <c r="BW64" s="19"/>
      <c r="BX64" s="19"/>
      <c r="BY64" s="19"/>
      <c r="BZ64" s="19"/>
      <c r="CA64" s="19"/>
      <c r="CB64" s="19"/>
      <c r="CC64" s="19"/>
      <c r="CD64" s="19"/>
      <c r="CE64" s="3"/>
      <c r="CI64" s="8"/>
      <c r="DA64" s="36"/>
      <c r="DB64" s="36"/>
      <c r="DC64" s="36"/>
      <c r="DD64" s="36"/>
      <c r="DE64" s="36"/>
    </row>
    <row r="65" spans="1:100" ht="10.5" customHeight="1" thickBot="1">
      <c r="A65" s="411"/>
      <c r="B65" s="314"/>
      <c r="C65" s="315"/>
      <c r="D65" s="315"/>
      <c r="E65" s="315"/>
      <c r="F65" s="315"/>
      <c r="G65" s="315"/>
      <c r="H65" s="315"/>
      <c r="I65" s="327"/>
      <c r="J65" s="461"/>
      <c r="K65" s="462"/>
      <c r="L65" s="462"/>
      <c r="M65" s="462"/>
      <c r="N65" s="462"/>
      <c r="O65" s="462"/>
      <c r="P65" s="462"/>
      <c r="Q65" s="462"/>
      <c r="R65" s="481"/>
      <c r="S65" s="482"/>
      <c r="T65" s="482"/>
      <c r="U65" s="483"/>
      <c r="V65" s="486"/>
      <c r="W65" s="486"/>
      <c r="X65" s="486"/>
      <c r="Y65" s="487"/>
      <c r="Z65" s="525"/>
      <c r="AA65" s="526"/>
      <c r="AB65" s="526"/>
      <c r="AC65" s="527"/>
      <c r="AD65" s="516"/>
      <c r="AE65" s="516"/>
      <c r="AF65" s="516"/>
      <c r="AG65" s="517"/>
      <c r="AH65" s="520"/>
      <c r="AI65" s="521"/>
      <c r="AJ65" s="521"/>
      <c r="AK65" s="45"/>
      <c r="AL65" s="46"/>
      <c r="AM65" s="559"/>
      <c r="AN65" s="559"/>
      <c r="AO65" s="560"/>
      <c r="AP65" s="353" t="s">
        <v>7</v>
      </c>
      <c r="AQ65" s="310"/>
      <c r="AR65" s="310"/>
      <c r="AS65" s="310"/>
      <c r="AT65" s="310"/>
      <c r="AU65" s="310"/>
      <c r="AV65" s="310"/>
      <c r="AW65" s="19"/>
      <c r="AX65" s="15"/>
      <c r="AY65" s="15"/>
      <c r="AZ65" s="15"/>
      <c r="BA65" s="561"/>
      <c r="BB65" s="327"/>
      <c r="BC65" s="513"/>
      <c r="BD65" s="356"/>
      <c r="BE65" s="356"/>
      <c r="BF65" s="356"/>
      <c r="BG65" s="265"/>
      <c r="BH65" s="19"/>
      <c r="BI65" s="2"/>
      <c r="BJ65" s="273"/>
      <c r="BK65" s="19"/>
      <c r="BL65" s="2"/>
      <c r="BM65" s="2"/>
      <c r="BN65" s="273"/>
      <c r="BO65" s="356"/>
      <c r="BP65" s="356"/>
      <c r="BQ65" s="356"/>
      <c r="BR65" s="536"/>
      <c r="BS65" s="22"/>
      <c r="BT65" s="15"/>
      <c r="BU65" s="15"/>
      <c r="BV65" s="15"/>
      <c r="BW65" s="310" t="s">
        <v>7</v>
      </c>
      <c r="BX65" s="310"/>
      <c r="BY65" s="310"/>
      <c r="BZ65" s="310"/>
      <c r="CA65" s="310"/>
      <c r="CB65" s="310"/>
      <c r="CC65" s="310"/>
      <c r="CD65" s="19"/>
      <c r="CE65" s="3"/>
    </row>
    <row r="66" spans="1:100" ht="10.5" customHeight="1">
      <c r="A66" s="411"/>
      <c r="B66" s="314"/>
      <c r="C66" s="315"/>
      <c r="D66" s="315"/>
      <c r="E66" s="315"/>
      <c r="F66" s="315"/>
      <c r="G66" s="315"/>
      <c r="H66" s="315"/>
      <c r="I66" s="327"/>
      <c r="J66" s="461"/>
      <c r="K66" s="462"/>
      <c r="L66" s="462"/>
      <c r="M66" s="462"/>
      <c r="N66" s="462"/>
      <c r="O66" s="462"/>
      <c r="P66" s="462"/>
      <c r="Q66" s="463"/>
      <c r="R66" s="496" t="s">
        <v>1562</v>
      </c>
      <c r="S66" s="468"/>
      <c r="T66" s="468"/>
      <c r="U66" s="497"/>
      <c r="V66" s="468" t="s">
        <v>1558</v>
      </c>
      <c r="W66" s="468"/>
      <c r="X66" s="468"/>
      <c r="Y66" s="469"/>
      <c r="Z66" s="472" t="s">
        <v>1562</v>
      </c>
      <c r="AA66" s="473"/>
      <c r="AB66" s="473"/>
      <c r="AC66" s="474"/>
      <c r="AD66" s="473" t="s">
        <v>1545</v>
      </c>
      <c r="AE66" s="473"/>
      <c r="AF66" s="473"/>
      <c r="AG66" s="541"/>
      <c r="AH66" s="532" t="str">
        <f>IF(AH64=AH70,"取得","")</f>
        <v/>
      </c>
      <c r="AI66" s="533"/>
      <c r="AJ66" s="533"/>
      <c r="AK66" s="530" t="str">
        <f>IF(AH64=AH70,(COUNTIF(R64:AG69,"⑥*")+COUNTIF(R64:AG69,"⑦*")),"")</f>
        <v/>
      </c>
      <c r="AL66" s="530"/>
      <c r="AM66" s="537" t="str">
        <f>IF(AH66="取得","セット","")</f>
        <v/>
      </c>
      <c r="AN66" s="537"/>
      <c r="AO66" s="538"/>
      <c r="AP66" s="353"/>
      <c r="AQ66" s="310"/>
      <c r="AR66" s="310"/>
      <c r="AS66" s="310"/>
      <c r="AT66" s="310"/>
      <c r="AU66" s="310"/>
      <c r="AV66" s="310"/>
      <c r="AW66" s="19"/>
      <c r="AX66" s="15"/>
      <c r="AY66" s="15"/>
      <c r="AZ66" s="26"/>
      <c r="BA66" s="14"/>
      <c r="BB66" s="27"/>
      <c r="BC66" s="309"/>
      <c r="BD66" s="310"/>
      <c r="BE66" s="310"/>
      <c r="BF66" s="310"/>
      <c r="BG66" s="265"/>
      <c r="BH66" s="512" t="s">
        <v>1577</v>
      </c>
      <c r="BI66" s="359"/>
      <c r="BJ66" s="359"/>
      <c r="BK66" s="359"/>
      <c r="BL66" s="359"/>
      <c r="BM66" s="359"/>
      <c r="BN66" s="273"/>
      <c r="BO66" s="310"/>
      <c r="BP66" s="310"/>
      <c r="BQ66" s="310"/>
      <c r="BR66" s="311"/>
      <c r="BS66" s="29"/>
      <c r="BT66" s="14"/>
      <c r="BU66" s="30"/>
      <c r="BV66" s="30"/>
      <c r="BW66" s="310"/>
      <c r="BX66" s="310"/>
      <c r="BY66" s="310"/>
      <c r="BZ66" s="310"/>
      <c r="CA66" s="310"/>
      <c r="CB66" s="310"/>
      <c r="CC66" s="310"/>
      <c r="CD66" s="19"/>
    </row>
    <row r="67" spans="1:100" ht="10.5" customHeight="1">
      <c r="A67" s="4"/>
      <c r="B67" s="353" t="s">
        <v>253</v>
      </c>
      <c r="C67" s="310"/>
      <c r="D67" s="310"/>
      <c r="E67" s="310"/>
      <c r="F67" s="310"/>
      <c r="G67" s="310"/>
      <c r="H67" s="310"/>
      <c r="I67" s="311"/>
      <c r="J67" s="461"/>
      <c r="K67" s="462"/>
      <c r="L67" s="462"/>
      <c r="M67" s="462"/>
      <c r="N67" s="462"/>
      <c r="O67" s="462"/>
      <c r="P67" s="462"/>
      <c r="Q67" s="463"/>
      <c r="R67" s="498"/>
      <c r="S67" s="486"/>
      <c r="T67" s="486"/>
      <c r="U67" s="499"/>
      <c r="V67" s="486"/>
      <c r="W67" s="486"/>
      <c r="X67" s="486"/>
      <c r="Y67" s="487"/>
      <c r="Z67" s="528"/>
      <c r="AA67" s="516"/>
      <c r="AB67" s="516"/>
      <c r="AC67" s="529"/>
      <c r="AD67" s="516"/>
      <c r="AE67" s="516"/>
      <c r="AF67" s="516"/>
      <c r="AG67" s="517"/>
      <c r="AH67" s="534"/>
      <c r="AI67" s="535"/>
      <c r="AJ67" s="535"/>
      <c r="AK67" s="531"/>
      <c r="AL67" s="531"/>
      <c r="AM67" s="539"/>
      <c r="AN67" s="539"/>
      <c r="AO67" s="540"/>
      <c r="AP67" s="353"/>
      <c r="AQ67" s="310"/>
      <c r="AR67" s="310"/>
      <c r="AS67" s="310"/>
      <c r="AT67" s="310"/>
      <c r="AU67" s="310"/>
      <c r="AV67" s="310"/>
      <c r="AW67" s="19"/>
      <c r="AX67" s="31"/>
      <c r="AY67" s="31"/>
      <c r="AZ67" s="32"/>
      <c r="BA67" s="32"/>
      <c r="BB67" s="32"/>
      <c r="BC67" s="19"/>
      <c r="BD67" s="19"/>
      <c r="BE67" s="19"/>
      <c r="BF67" s="19"/>
      <c r="BG67" s="265"/>
      <c r="BH67" s="359"/>
      <c r="BI67" s="359"/>
      <c r="BJ67" s="359"/>
      <c r="BK67" s="359"/>
      <c r="BL67" s="359"/>
      <c r="BM67" s="359"/>
      <c r="BN67" s="273"/>
      <c r="BO67" s="19"/>
      <c r="BP67" s="19"/>
      <c r="BQ67" s="19"/>
      <c r="BR67" s="19"/>
      <c r="BS67" s="15"/>
      <c r="BT67" s="15"/>
      <c r="BU67" s="15"/>
      <c r="BV67" s="15"/>
      <c r="BW67" s="310"/>
      <c r="BX67" s="310"/>
      <c r="BY67" s="310"/>
      <c r="BZ67" s="310"/>
      <c r="CA67" s="310"/>
      <c r="CB67" s="310"/>
      <c r="CC67" s="310"/>
      <c r="CD67" s="19"/>
    </row>
    <row r="68" spans="1:100" ht="10.5" customHeight="1" thickBot="1">
      <c r="B68" s="353"/>
      <c r="C68" s="310"/>
      <c r="D68" s="310"/>
      <c r="E68" s="310"/>
      <c r="F68" s="310"/>
      <c r="G68" s="310"/>
      <c r="H68" s="310"/>
      <c r="I68" s="311"/>
      <c r="J68" s="461"/>
      <c r="K68" s="462"/>
      <c r="L68" s="462"/>
      <c r="M68" s="462"/>
      <c r="N68" s="462"/>
      <c r="O68" s="462"/>
      <c r="P68" s="462"/>
      <c r="Q68" s="463"/>
      <c r="R68" s="496" t="s">
        <v>1549</v>
      </c>
      <c r="S68" s="468"/>
      <c r="T68" s="468"/>
      <c r="U68" s="497"/>
      <c r="V68" s="467" t="s">
        <v>1550</v>
      </c>
      <c r="W68" s="468"/>
      <c r="X68" s="468"/>
      <c r="Y68" s="469"/>
      <c r="Z68" s="472" t="s">
        <v>1549</v>
      </c>
      <c r="AA68" s="473"/>
      <c r="AB68" s="473"/>
      <c r="AC68" s="474"/>
      <c r="AD68" s="542" t="s">
        <v>1549</v>
      </c>
      <c r="AE68" s="473"/>
      <c r="AF68" s="473"/>
      <c r="AG68" s="541"/>
      <c r="AH68" s="47"/>
      <c r="AI68" s="48"/>
      <c r="AJ68" s="48"/>
      <c r="AK68" s="6"/>
      <c r="AM68" s="548">
        <f>IF(R64="F","",IF(AH66="取得",RANK(AK66,AK66:AL79),(RANK(AH64,AH64:AJ77))))</f>
        <v>3</v>
      </c>
      <c r="AN68" s="548"/>
      <c r="AO68" s="411"/>
      <c r="AP68" s="19"/>
      <c r="AQ68" s="19"/>
      <c r="AR68" s="19"/>
      <c r="AS68" s="19"/>
      <c r="AT68" s="19"/>
      <c r="AU68" s="19"/>
      <c r="AV68" s="19"/>
      <c r="AW68" s="19"/>
      <c r="AX68" s="15"/>
      <c r="AY68" s="15"/>
      <c r="AZ68" s="310" t="s">
        <v>260</v>
      </c>
      <c r="BA68" s="310"/>
      <c r="BB68" s="310"/>
      <c r="BC68" s="310"/>
      <c r="BD68" s="310"/>
      <c r="BE68" s="310"/>
      <c r="BF68" s="310"/>
      <c r="BG68" s="277"/>
      <c r="BH68" s="30"/>
      <c r="BI68" s="30"/>
      <c r="BJ68" s="279"/>
      <c r="BK68" s="266"/>
      <c r="BL68" s="266"/>
      <c r="BM68" s="266"/>
      <c r="BN68" s="275"/>
      <c r="BO68" s="310" t="s">
        <v>261</v>
      </c>
      <c r="BP68" s="310"/>
      <c r="BQ68" s="310"/>
      <c r="BR68" s="310"/>
      <c r="BS68" s="310"/>
      <c r="BT68" s="310"/>
      <c r="BU68" s="310"/>
      <c r="BV68" s="15"/>
      <c r="BW68" s="19"/>
      <c r="BX68" s="19"/>
      <c r="BY68" s="19"/>
      <c r="BZ68" s="19"/>
      <c r="CA68" s="19"/>
      <c r="CB68" s="19"/>
      <c r="CC68" s="19"/>
      <c r="CD68" s="19"/>
    </row>
    <row r="69" spans="1:100" ht="10.5" customHeight="1" thickBot="1">
      <c r="B69" s="354"/>
      <c r="C69" s="330"/>
      <c r="D69" s="330"/>
      <c r="E69" s="330"/>
      <c r="F69" s="330"/>
      <c r="G69" s="330"/>
      <c r="H69" s="330"/>
      <c r="I69" s="331"/>
      <c r="J69" s="464"/>
      <c r="K69" s="465"/>
      <c r="L69" s="465"/>
      <c r="M69" s="465"/>
      <c r="N69" s="465"/>
      <c r="O69" s="465"/>
      <c r="P69" s="465"/>
      <c r="Q69" s="466"/>
      <c r="R69" s="510"/>
      <c r="S69" s="470"/>
      <c r="T69" s="470"/>
      <c r="U69" s="511"/>
      <c r="V69" s="470"/>
      <c r="W69" s="470"/>
      <c r="X69" s="470"/>
      <c r="Y69" s="471"/>
      <c r="Z69" s="475"/>
      <c r="AA69" s="476"/>
      <c r="AB69" s="476"/>
      <c r="AC69" s="477"/>
      <c r="AD69" s="476"/>
      <c r="AE69" s="476"/>
      <c r="AF69" s="476"/>
      <c r="AG69" s="543"/>
      <c r="AH69" s="49"/>
      <c r="AI69" s="50"/>
      <c r="AJ69" s="50"/>
      <c r="AK69" s="50"/>
      <c r="AL69" s="50"/>
      <c r="AM69" s="549"/>
      <c r="AN69" s="549"/>
      <c r="AO69" s="550"/>
      <c r="AP69" s="353" t="s">
        <v>7</v>
      </c>
      <c r="AQ69" s="310"/>
      <c r="AR69" s="310"/>
      <c r="AS69" s="310"/>
      <c r="AT69" s="310"/>
      <c r="AU69" s="310"/>
      <c r="AV69" s="310"/>
      <c r="AW69" s="19"/>
      <c r="AX69" s="15"/>
      <c r="AY69" s="15"/>
      <c r="AZ69" s="310"/>
      <c r="BA69" s="310"/>
      <c r="BB69" s="310"/>
      <c r="BC69" s="310"/>
      <c r="BD69" s="310"/>
      <c r="BE69" s="310"/>
      <c r="BF69" s="311"/>
      <c r="BG69" s="346" t="s">
        <v>1581</v>
      </c>
      <c r="BH69" s="347"/>
      <c r="BI69" s="347"/>
      <c r="BJ69" s="347"/>
      <c r="BK69" s="349" t="s">
        <v>1579</v>
      </c>
      <c r="BL69" s="350"/>
      <c r="BM69" s="350"/>
      <c r="BN69" s="351"/>
      <c r="BO69" s="309"/>
      <c r="BP69" s="310"/>
      <c r="BQ69" s="310"/>
      <c r="BR69" s="310"/>
      <c r="BS69" s="310"/>
      <c r="BT69" s="310"/>
      <c r="BU69" s="310"/>
      <c r="BV69" s="15"/>
      <c r="BW69" s="310" t="s">
        <v>7</v>
      </c>
      <c r="BX69" s="310"/>
      <c r="BY69" s="310"/>
      <c r="BZ69" s="310"/>
      <c r="CA69" s="310"/>
      <c r="CB69" s="310"/>
      <c r="CC69" s="310"/>
      <c r="CD69" s="19"/>
    </row>
    <row r="70" spans="1:100" ht="10.5" customHeight="1">
      <c r="A70" s="411">
        <f>AM74</f>
        <v>1</v>
      </c>
      <c r="B70" s="488" t="s">
        <v>393</v>
      </c>
      <c r="C70" s="489"/>
      <c r="D70" s="489"/>
      <c r="E70" s="489"/>
      <c r="F70" s="489"/>
      <c r="G70" s="489"/>
      <c r="H70" s="489"/>
      <c r="I70" s="489"/>
      <c r="J70" s="334" t="s">
        <v>1560</v>
      </c>
      <c r="K70" s="335"/>
      <c r="L70" s="335"/>
      <c r="M70" s="336"/>
      <c r="N70" s="340" t="s">
        <v>1562</v>
      </c>
      <c r="O70" s="341"/>
      <c r="P70" s="341"/>
      <c r="Q70" s="342"/>
      <c r="R70" s="492"/>
      <c r="S70" s="493"/>
      <c r="T70" s="493"/>
      <c r="U70" s="493"/>
      <c r="V70" s="493"/>
      <c r="W70" s="493"/>
      <c r="X70" s="493"/>
      <c r="Y70" s="493"/>
      <c r="Z70" s="334" t="s">
        <v>1555</v>
      </c>
      <c r="AA70" s="335"/>
      <c r="AB70" s="335"/>
      <c r="AC70" s="336"/>
      <c r="AD70" s="341" t="s">
        <v>1544</v>
      </c>
      <c r="AE70" s="341"/>
      <c r="AF70" s="341"/>
      <c r="AG70" s="342"/>
      <c r="AH70" s="500">
        <f>IF(N74="MIX","",((COUNTIF(J70:AG71,"③*")+COUNTIF(J70:AG71,"④*"))+COUNTIF(J70:AG71,"⑤*")))</f>
        <v>2</v>
      </c>
      <c r="AI70" s="501"/>
      <c r="AJ70" s="501"/>
      <c r="AK70" s="280"/>
      <c r="AL70" s="281"/>
      <c r="AM70" s="504">
        <f>IF(J70="F","",2-AH70)</f>
        <v>0</v>
      </c>
      <c r="AN70" s="504"/>
      <c r="AO70" s="505"/>
      <c r="AP70" s="353"/>
      <c r="AQ70" s="310"/>
      <c r="AR70" s="310"/>
      <c r="AS70" s="310"/>
      <c r="AT70" s="310"/>
      <c r="AU70" s="310"/>
      <c r="AV70" s="310"/>
      <c r="AW70" s="19"/>
      <c r="AX70" s="14"/>
      <c r="AY70" s="14"/>
      <c r="AZ70" s="26"/>
      <c r="BA70" s="14"/>
      <c r="BB70" s="14"/>
      <c r="BC70" s="310"/>
      <c r="BD70" s="310"/>
      <c r="BE70" s="310"/>
      <c r="BF70" s="311"/>
      <c r="BG70" s="348"/>
      <c r="BH70" s="347"/>
      <c r="BI70" s="347"/>
      <c r="BJ70" s="347"/>
      <c r="BK70" s="350"/>
      <c r="BL70" s="350"/>
      <c r="BM70" s="350"/>
      <c r="BN70" s="351"/>
      <c r="BO70" s="309"/>
      <c r="BP70" s="310"/>
      <c r="BQ70" s="310"/>
      <c r="BR70" s="310"/>
      <c r="BS70" s="14"/>
      <c r="BT70" s="14"/>
      <c r="BU70" s="30"/>
      <c r="BV70" s="30"/>
      <c r="BW70" s="310"/>
      <c r="BX70" s="310"/>
      <c r="BY70" s="310"/>
      <c r="BZ70" s="310"/>
      <c r="CA70" s="310"/>
      <c r="CB70" s="310"/>
      <c r="CC70" s="310"/>
      <c r="CD70" s="19"/>
    </row>
    <row r="71" spans="1:100" ht="10.5" customHeight="1" thickBot="1">
      <c r="A71" s="411"/>
      <c r="B71" s="490"/>
      <c r="C71" s="491"/>
      <c r="D71" s="491"/>
      <c r="E71" s="491"/>
      <c r="F71" s="491"/>
      <c r="G71" s="491"/>
      <c r="H71" s="491"/>
      <c r="I71" s="491"/>
      <c r="J71" s="337"/>
      <c r="K71" s="338"/>
      <c r="L71" s="338"/>
      <c r="M71" s="339"/>
      <c r="N71" s="343"/>
      <c r="O71" s="344"/>
      <c r="P71" s="344"/>
      <c r="Q71" s="345"/>
      <c r="R71" s="494"/>
      <c r="S71" s="495"/>
      <c r="T71" s="495"/>
      <c r="U71" s="495"/>
      <c r="V71" s="495"/>
      <c r="W71" s="495"/>
      <c r="X71" s="495"/>
      <c r="Y71" s="495"/>
      <c r="Z71" s="337"/>
      <c r="AA71" s="338"/>
      <c r="AB71" s="338"/>
      <c r="AC71" s="339"/>
      <c r="AD71" s="344"/>
      <c r="AE71" s="344"/>
      <c r="AF71" s="344"/>
      <c r="AG71" s="345"/>
      <c r="AH71" s="502"/>
      <c r="AI71" s="503"/>
      <c r="AJ71" s="503"/>
      <c r="AK71" s="282"/>
      <c r="AL71" s="283"/>
      <c r="AM71" s="506"/>
      <c r="AN71" s="506"/>
      <c r="AO71" s="507"/>
      <c r="AP71" s="353"/>
      <c r="AQ71" s="310"/>
      <c r="AR71" s="310"/>
      <c r="AS71" s="310"/>
      <c r="AT71" s="310"/>
      <c r="AU71" s="310"/>
      <c r="AV71" s="310"/>
      <c r="AW71" s="19"/>
      <c r="AX71" s="15"/>
      <c r="AY71" s="15"/>
      <c r="AZ71" s="21"/>
      <c r="BA71" s="18"/>
      <c r="BB71" s="16"/>
      <c r="BC71" s="310"/>
      <c r="BD71" s="310"/>
      <c r="BE71" s="310"/>
      <c r="BF71" s="311"/>
      <c r="BG71" s="19"/>
      <c r="BH71" s="19"/>
      <c r="BI71" s="2"/>
      <c r="BJ71" s="2"/>
      <c r="BK71" s="2"/>
      <c r="BL71" s="2"/>
      <c r="BM71" s="2"/>
      <c r="BN71" s="24"/>
      <c r="BO71" s="309"/>
      <c r="BP71" s="310"/>
      <c r="BQ71" s="310"/>
      <c r="BR71" s="310"/>
      <c r="BS71" s="274"/>
      <c r="BT71" s="15"/>
      <c r="BU71" s="2"/>
      <c r="BV71" s="19"/>
      <c r="BW71" s="310"/>
      <c r="BX71" s="310"/>
      <c r="BY71" s="310"/>
      <c r="BZ71" s="310"/>
      <c r="CA71" s="310"/>
      <c r="CB71" s="310"/>
      <c r="CC71" s="310"/>
      <c r="CD71" s="19"/>
    </row>
    <row r="72" spans="1:100" ht="10.5" customHeight="1" thickBot="1">
      <c r="A72" s="411"/>
      <c r="B72" s="490"/>
      <c r="C72" s="491"/>
      <c r="D72" s="491"/>
      <c r="E72" s="491"/>
      <c r="F72" s="491"/>
      <c r="G72" s="491"/>
      <c r="H72" s="491"/>
      <c r="I72" s="491"/>
      <c r="J72" s="437" t="s">
        <v>1543</v>
      </c>
      <c r="K72" s="438"/>
      <c r="L72" s="438"/>
      <c r="M72" s="439"/>
      <c r="N72" s="431" t="s">
        <v>1556</v>
      </c>
      <c r="O72" s="432"/>
      <c r="P72" s="432"/>
      <c r="Q72" s="433"/>
      <c r="R72" s="494"/>
      <c r="S72" s="495"/>
      <c r="T72" s="495"/>
      <c r="U72" s="495"/>
      <c r="V72" s="495"/>
      <c r="W72" s="495"/>
      <c r="X72" s="495"/>
      <c r="Y72" s="495"/>
      <c r="Z72" s="450" t="s">
        <v>1591</v>
      </c>
      <c r="AA72" s="451"/>
      <c r="AB72" s="451"/>
      <c r="AC72" s="452"/>
      <c r="AD72" s="458" t="s">
        <v>1569</v>
      </c>
      <c r="AE72" s="451"/>
      <c r="AF72" s="451"/>
      <c r="AG72" s="455"/>
      <c r="AH72" s="446" t="str">
        <f>IF(AH70=AH76,"取得","")</f>
        <v/>
      </c>
      <c r="AI72" s="447"/>
      <c r="AJ72" s="447"/>
      <c r="AK72" s="415" t="str">
        <f>IF(AH70=AH76,(COUNTIF(J70:AG75,"⑥*")+COUNTIF(J70:AG75,"⑦*")),"")</f>
        <v/>
      </c>
      <c r="AL72" s="415"/>
      <c r="AM72" s="544" t="str">
        <f>IF(AH72="取得","セット","")</f>
        <v/>
      </c>
      <c r="AN72" s="544"/>
      <c r="AO72" s="545"/>
      <c r="AP72" s="19"/>
      <c r="AQ72" s="19"/>
      <c r="AR72" s="19"/>
      <c r="AS72" s="19"/>
      <c r="AT72" s="19"/>
      <c r="AU72" s="19"/>
      <c r="AV72" s="19"/>
      <c r="AW72" s="19"/>
      <c r="AX72" s="15"/>
      <c r="AY72" s="15"/>
      <c r="AZ72" s="17"/>
      <c r="BA72" s="413"/>
      <c r="BB72" s="414"/>
      <c r="BC72" s="57"/>
      <c r="BD72" s="57"/>
      <c r="BE72" s="57"/>
      <c r="BF72" s="59"/>
      <c r="BG72" s="19"/>
      <c r="BH72" s="23"/>
      <c r="BI72" s="23"/>
      <c r="BJ72" s="23"/>
      <c r="BK72" s="23"/>
      <c r="BL72" s="23"/>
      <c r="BM72" s="23"/>
      <c r="BN72" s="24"/>
      <c r="BO72" s="57"/>
      <c r="BP72" s="57"/>
      <c r="BQ72" s="57"/>
      <c r="BR72" s="59"/>
      <c r="BS72" s="508"/>
      <c r="BT72" s="413"/>
      <c r="BU72" s="15"/>
      <c r="BV72" s="15"/>
      <c r="BW72" s="19"/>
      <c r="BX72" s="19"/>
      <c r="BY72" s="19"/>
      <c r="BZ72" s="19"/>
      <c r="CA72" s="19"/>
      <c r="CB72" s="19"/>
      <c r="CC72" s="19"/>
      <c r="CD72" s="19"/>
    </row>
    <row r="73" spans="1:100" ht="10.5" customHeight="1">
      <c r="A73" s="7"/>
      <c r="B73" s="314" t="s">
        <v>1541</v>
      </c>
      <c r="C73" s="315"/>
      <c r="D73" s="315"/>
      <c r="E73" s="315"/>
      <c r="F73" s="315"/>
      <c r="G73" s="315"/>
      <c r="H73" s="315"/>
      <c r="I73" s="327"/>
      <c r="J73" s="440"/>
      <c r="K73" s="441"/>
      <c r="L73" s="441"/>
      <c r="M73" s="442"/>
      <c r="N73" s="443"/>
      <c r="O73" s="344"/>
      <c r="P73" s="344"/>
      <c r="Q73" s="345"/>
      <c r="R73" s="494"/>
      <c r="S73" s="495"/>
      <c r="T73" s="495"/>
      <c r="U73" s="495"/>
      <c r="V73" s="495"/>
      <c r="W73" s="495"/>
      <c r="X73" s="495"/>
      <c r="Y73" s="495"/>
      <c r="Z73" s="456"/>
      <c r="AA73" s="344"/>
      <c r="AB73" s="344"/>
      <c r="AC73" s="457"/>
      <c r="AD73" s="344"/>
      <c r="AE73" s="344"/>
      <c r="AF73" s="344"/>
      <c r="AG73" s="345"/>
      <c r="AH73" s="448"/>
      <c r="AI73" s="449"/>
      <c r="AJ73" s="449"/>
      <c r="AK73" s="416"/>
      <c r="AL73" s="416"/>
      <c r="AM73" s="546"/>
      <c r="AN73" s="546"/>
      <c r="AO73" s="547"/>
      <c r="AP73" s="353" t="s">
        <v>1580</v>
      </c>
      <c r="AQ73" s="310"/>
      <c r="AR73" s="310"/>
      <c r="AS73" s="310"/>
      <c r="AT73" s="310"/>
      <c r="AU73" s="310"/>
      <c r="AV73" s="310"/>
      <c r="AW73" s="19"/>
      <c r="AX73" s="12"/>
      <c r="AY73" s="12"/>
      <c r="AZ73" s="12"/>
      <c r="BA73" s="413"/>
      <c r="BB73" s="413"/>
      <c r="BC73" s="509"/>
      <c r="BD73" s="310"/>
      <c r="BE73" s="310"/>
      <c r="BF73" s="310"/>
      <c r="BG73" s="310"/>
      <c r="BH73" s="23"/>
      <c r="BI73" s="23"/>
      <c r="BJ73" s="23"/>
      <c r="BK73" s="23"/>
      <c r="BL73" s="23"/>
      <c r="BM73" s="23"/>
      <c r="BN73" s="17"/>
      <c r="BO73" s="356"/>
      <c r="BP73" s="356"/>
      <c r="BQ73" s="356"/>
      <c r="BR73" s="444"/>
      <c r="BS73" s="413"/>
      <c r="BT73" s="413"/>
      <c r="BU73" s="15"/>
      <c r="BV73" s="15"/>
      <c r="BW73" s="310" t="s">
        <v>1574</v>
      </c>
      <c r="BX73" s="310"/>
      <c r="BY73" s="310"/>
      <c r="BZ73" s="310"/>
      <c r="CA73" s="310"/>
      <c r="CB73" s="310"/>
      <c r="CC73" s="310"/>
      <c r="CD73" s="19"/>
    </row>
    <row r="74" spans="1:100" s="37" customFormat="1" ht="10.5" customHeight="1" thickBot="1">
      <c r="A74" s="5"/>
      <c r="B74" s="314"/>
      <c r="C74" s="315"/>
      <c r="D74" s="315"/>
      <c r="E74" s="315"/>
      <c r="F74" s="315"/>
      <c r="G74" s="315"/>
      <c r="H74" s="315"/>
      <c r="I74" s="327"/>
      <c r="J74" s="425" t="s">
        <v>1545</v>
      </c>
      <c r="K74" s="426"/>
      <c r="L74" s="426"/>
      <c r="M74" s="427"/>
      <c r="N74" s="431" t="s">
        <v>1544</v>
      </c>
      <c r="O74" s="432"/>
      <c r="P74" s="432"/>
      <c r="Q74" s="433"/>
      <c r="R74" s="494"/>
      <c r="S74" s="495"/>
      <c r="T74" s="495"/>
      <c r="U74" s="495"/>
      <c r="V74" s="495"/>
      <c r="W74" s="495"/>
      <c r="X74" s="495"/>
      <c r="Y74" s="495"/>
      <c r="Z74" s="450" t="s">
        <v>1546</v>
      </c>
      <c r="AA74" s="451"/>
      <c r="AB74" s="451"/>
      <c r="AC74" s="452"/>
      <c r="AD74" s="451" t="s">
        <v>1556</v>
      </c>
      <c r="AE74" s="451"/>
      <c r="AF74" s="451"/>
      <c r="AG74" s="455"/>
      <c r="AH74" s="284"/>
      <c r="AI74" s="285"/>
      <c r="AJ74" s="285"/>
      <c r="AK74" s="286"/>
      <c r="AL74" s="287"/>
      <c r="AM74" s="417">
        <f>IF(J70="F","",IF(AH72="取得",RANK(AK72,AK66:AL79),(RANK(AH70,AH64:AJ77))))</f>
        <v>1</v>
      </c>
      <c r="AN74" s="417"/>
      <c r="AO74" s="418"/>
      <c r="AP74" s="353"/>
      <c r="AQ74" s="310"/>
      <c r="AR74" s="310"/>
      <c r="AS74" s="310"/>
      <c r="AT74" s="310"/>
      <c r="AU74" s="310"/>
      <c r="AV74" s="310"/>
      <c r="AW74" s="19"/>
      <c r="AX74" s="264"/>
      <c r="AY74" s="264"/>
      <c r="AZ74" s="264"/>
      <c r="BA74" s="264"/>
      <c r="BB74" s="264"/>
      <c r="BC74" s="509"/>
      <c r="BD74" s="310"/>
      <c r="BE74" s="310"/>
      <c r="BF74" s="310"/>
      <c r="BG74" s="310"/>
      <c r="BH74" s="17"/>
      <c r="BI74" s="17"/>
      <c r="BJ74" s="17"/>
      <c r="BK74" s="17"/>
      <c r="BL74" s="17"/>
      <c r="BM74" s="17"/>
      <c r="BN74" s="17"/>
      <c r="BO74" s="310"/>
      <c r="BP74" s="310"/>
      <c r="BQ74" s="310"/>
      <c r="BR74" s="445"/>
      <c r="BS74" s="269"/>
      <c r="BT74" s="264"/>
      <c r="BU74" s="264"/>
      <c r="BV74" s="264"/>
      <c r="BW74" s="310"/>
      <c r="BX74" s="310"/>
      <c r="BY74" s="310"/>
      <c r="BZ74" s="310"/>
      <c r="CA74" s="310"/>
      <c r="CB74" s="310"/>
      <c r="CC74" s="310"/>
      <c r="CD74" s="19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1:100" s="37" customFormat="1" ht="10.5" customHeight="1" thickBot="1">
      <c r="A75" s="5"/>
      <c r="B75" s="316"/>
      <c r="C75" s="317"/>
      <c r="D75" s="317"/>
      <c r="E75" s="317"/>
      <c r="F75" s="317"/>
      <c r="G75" s="317"/>
      <c r="H75" s="317"/>
      <c r="I75" s="328"/>
      <c r="J75" s="428"/>
      <c r="K75" s="429"/>
      <c r="L75" s="429"/>
      <c r="M75" s="430"/>
      <c r="N75" s="434"/>
      <c r="O75" s="435"/>
      <c r="P75" s="435"/>
      <c r="Q75" s="436"/>
      <c r="R75" s="494"/>
      <c r="S75" s="495"/>
      <c r="T75" s="495"/>
      <c r="U75" s="495"/>
      <c r="V75" s="495"/>
      <c r="W75" s="495"/>
      <c r="X75" s="495"/>
      <c r="Y75" s="495"/>
      <c r="Z75" s="453"/>
      <c r="AA75" s="435"/>
      <c r="AB75" s="435"/>
      <c r="AC75" s="454"/>
      <c r="AD75" s="435"/>
      <c r="AE75" s="435"/>
      <c r="AF75" s="435"/>
      <c r="AG75" s="436"/>
      <c r="AH75" s="288"/>
      <c r="AI75" s="289"/>
      <c r="AJ75" s="289"/>
      <c r="AK75" s="289"/>
      <c r="AL75" s="287"/>
      <c r="AM75" s="419"/>
      <c r="AN75" s="419"/>
      <c r="AO75" s="420"/>
      <c r="AP75" s="353"/>
      <c r="AQ75" s="310"/>
      <c r="AR75" s="310"/>
      <c r="AS75" s="310"/>
      <c r="AT75" s="310"/>
      <c r="AU75" s="310"/>
      <c r="AV75" s="310"/>
      <c r="AW75" s="19"/>
      <c r="AX75" s="17"/>
      <c r="AY75" s="17"/>
      <c r="AZ75" s="17"/>
      <c r="BA75" s="17"/>
      <c r="BB75" s="17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19"/>
      <c r="BW75" s="310"/>
      <c r="BX75" s="310"/>
      <c r="BY75" s="310"/>
      <c r="BZ75" s="310"/>
      <c r="CA75" s="310"/>
      <c r="CB75" s="310"/>
      <c r="CC75" s="310"/>
      <c r="CD75" s="19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1:100" ht="10.5" customHeight="1">
      <c r="A76" s="411">
        <f>AM80</f>
        <v>2</v>
      </c>
      <c r="B76" s="318" t="s">
        <v>1516</v>
      </c>
      <c r="C76" s="319"/>
      <c r="D76" s="319"/>
      <c r="E76" s="319"/>
      <c r="F76" s="319"/>
      <c r="G76" s="319"/>
      <c r="H76" s="319"/>
      <c r="I76" s="319"/>
      <c r="J76" s="412" t="s">
        <v>1555</v>
      </c>
      <c r="K76" s="399"/>
      <c r="L76" s="399"/>
      <c r="M76" s="400"/>
      <c r="N76" s="403" t="s">
        <v>1558</v>
      </c>
      <c r="O76" s="404"/>
      <c r="P76" s="404"/>
      <c r="Q76" s="405"/>
      <c r="R76" s="398" t="s">
        <v>1590</v>
      </c>
      <c r="S76" s="399"/>
      <c r="T76" s="399"/>
      <c r="U76" s="400"/>
      <c r="V76" s="403" t="s">
        <v>1550</v>
      </c>
      <c r="W76" s="404"/>
      <c r="X76" s="404"/>
      <c r="Y76" s="405"/>
      <c r="Z76" s="389"/>
      <c r="AA76" s="390"/>
      <c r="AB76" s="390"/>
      <c r="AC76" s="390"/>
      <c r="AD76" s="390"/>
      <c r="AE76" s="390"/>
      <c r="AF76" s="390"/>
      <c r="AG76" s="391"/>
      <c r="AH76" s="406">
        <f>IF(V80="MIX","",((COUNTIF(J76:AG77,"③*")+COUNTIF(J76:AG77,"④*"))+COUNTIF(J76:AG77,"⑤*")))</f>
        <v>1</v>
      </c>
      <c r="AI76" s="407"/>
      <c r="AJ76" s="407"/>
      <c r="AK76" s="290"/>
      <c r="AL76" s="291"/>
      <c r="AM76" s="421">
        <f>IF(R76="①","",2-AH76)</f>
        <v>1</v>
      </c>
      <c r="AN76" s="421"/>
      <c r="AO76" s="422"/>
      <c r="AP76" s="12"/>
      <c r="AQ76" s="12"/>
      <c r="AR76" s="12"/>
      <c r="AS76" s="2"/>
      <c r="AT76" s="2"/>
      <c r="AU76" s="2"/>
      <c r="AV76" s="2"/>
      <c r="AW76" s="2"/>
      <c r="AX76" s="2"/>
      <c r="AY76" s="2"/>
      <c r="AZ76" s="2"/>
      <c r="BA76" s="359" t="s">
        <v>263</v>
      </c>
      <c r="BB76" s="359"/>
      <c r="BC76" s="359"/>
      <c r="BD76" s="359"/>
      <c r="BE76" s="359"/>
      <c r="BF76" s="359"/>
      <c r="BG76" s="359"/>
      <c r="BH76" s="359"/>
      <c r="BI76" s="359"/>
      <c r="BJ76" s="359"/>
      <c r="BK76" s="359"/>
      <c r="BL76" s="359"/>
      <c r="BM76" s="359"/>
      <c r="BN76" s="359"/>
      <c r="BO76" s="359"/>
      <c r="BP76" s="359"/>
      <c r="BQ76" s="359"/>
      <c r="BR76" s="359"/>
      <c r="BS76" s="359"/>
      <c r="BT76" s="359"/>
      <c r="BU76" s="3"/>
      <c r="BV76" s="3"/>
      <c r="BW76" s="3"/>
      <c r="BX76" s="3"/>
      <c r="BY76" s="3"/>
      <c r="BZ76" s="3"/>
      <c r="CA76" s="3"/>
      <c r="CB76" s="3"/>
      <c r="CC76" s="3"/>
      <c r="CD76" s="19"/>
    </row>
    <row r="77" spans="1:100" ht="10.5" customHeight="1" thickBot="1">
      <c r="A77" s="411"/>
      <c r="B77" s="320"/>
      <c r="C77" s="321"/>
      <c r="D77" s="321"/>
      <c r="E77" s="321"/>
      <c r="F77" s="321"/>
      <c r="G77" s="321"/>
      <c r="H77" s="321"/>
      <c r="I77" s="321"/>
      <c r="J77" s="401"/>
      <c r="K77" s="366"/>
      <c r="L77" s="366"/>
      <c r="M77" s="402"/>
      <c r="N77" s="375"/>
      <c r="O77" s="375"/>
      <c r="P77" s="375"/>
      <c r="Q77" s="376"/>
      <c r="R77" s="401"/>
      <c r="S77" s="366"/>
      <c r="T77" s="366"/>
      <c r="U77" s="402"/>
      <c r="V77" s="375"/>
      <c r="W77" s="375"/>
      <c r="X77" s="375"/>
      <c r="Y77" s="376"/>
      <c r="Z77" s="392"/>
      <c r="AA77" s="393"/>
      <c r="AB77" s="393"/>
      <c r="AC77" s="393"/>
      <c r="AD77" s="393"/>
      <c r="AE77" s="393"/>
      <c r="AF77" s="393"/>
      <c r="AG77" s="394"/>
      <c r="AH77" s="408"/>
      <c r="AI77" s="409"/>
      <c r="AJ77" s="409"/>
      <c r="AK77" s="292"/>
      <c r="AL77" s="293"/>
      <c r="AM77" s="423"/>
      <c r="AN77" s="423"/>
      <c r="AO77" s="424"/>
      <c r="BA77" s="359"/>
      <c r="BB77" s="359"/>
      <c r="BC77" s="359"/>
      <c r="BD77" s="359"/>
      <c r="BE77" s="359"/>
      <c r="BF77" s="359"/>
      <c r="BG77" s="359"/>
      <c r="BH77" s="359"/>
      <c r="BI77" s="359"/>
      <c r="BJ77" s="359"/>
      <c r="BK77" s="359"/>
      <c r="BL77" s="359"/>
      <c r="BM77" s="359"/>
      <c r="BN77" s="359"/>
      <c r="BO77" s="359"/>
      <c r="BP77" s="359"/>
      <c r="BQ77" s="359"/>
      <c r="BR77" s="359"/>
      <c r="BS77" s="359"/>
      <c r="BT77" s="359"/>
      <c r="CV77" s="37"/>
    </row>
    <row r="78" spans="1:100" ht="10.5" customHeight="1">
      <c r="A78" s="411"/>
      <c r="B78" s="320"/>
      <c r="C78" s="321"/>
      <c r="D78" s="321"/>
      <c r="E78" s="321"/>
      <c r="F78" s="321"/>
      <c r="G78" s="321"/>
      <c r="H78" s="321"/>
      <c r="I78" s="321"/>
      <c r="J78" s="362" t="s">
        <v>1543</v>
      </c>
      <c r="K78" s="363"/>
      <c r="L78" s="363"/>
      <c r="M78" s="364"/>
      <c r="N78" s="370" t="s">
        <v>1549</v>
      </c>
      <c r="O78" s="363"/>
      <c r="P78" s="363"/>
      <c r="Q78" s="368"/>
      <c r="R78" s="362" t="s">
        <v>1545</v>
      </c>
      <c r="S78" s="363"/>
      <c r="T78" s="363"/>
      <c r="U78" s="364"/>
      <c r="V78" s="363" t="s">
        <v>1557</v>
      </c>
      <c r="W78" s="363"/>
      <c r="X78" s="363"/>
      <c r="Y78" s="368"/>
      <c r="Z78" s="392"/>
      <c r="AA78" s="393"/>
      <c r="AB78" s="393"/>
      <c r="AC78" s="393"/>
      <c r="AD78" s="393"/>
      <c r="AE78" s="393"/>
      <c r="AF78" s="393"/>
      <c r="AG78" s="394"/>
      <c r="AH78" s="377" t="str">
        <f>IF(AH76=AH70,"取得","")</f>
        <v/>
      </c>
      <c r="AI78" s="378"/>
      <c r="AJ78" s="378"/>
      <c r="AK78" s="383" t="str">
        <f>IF(AH76=AH70,(COUNTIF(J76:Y81,"⑥*")+COUNTIF(J76:Y81,"⑦*")),"")</f>
        <v/>
      </c>
      <c r="AL78" s="383"/>
      <c r="AM78" s="385" t="str">
        <f>IF(AH78="取得","セット","")</f>
        <v/>
      </c>
      <c r="AN78" s="385"/>
      <c r="AO78" s="386"/>
      <c r="CV78" s="37"/>
    </row>
    <row r="79" spans="1:100" ht="10.5" customHeight="1">
      <c r="A79" s="9"/>
      <c r="B79" s="320"/>
      <c r="C79" s="321"/>
      <c r="D79" s="321"/>
      <c r="E79" s="321"/>
      <c r="F79" s="321"/>
      <c r="G79" s="321"/>
      <c r="H79" s="321"/>
      <c r="I79" s="321"/>
      <c r="J79" s="381"/>
      <c r="K79" s="375"/>
      <c r="L79" s="375"/>
      <c r="M79" s="382"/>
      <c r="N79" s="375"/>
      <c r="O79" s="375"/>
      <c r="P79" s="375"/>
      <c r="Q79" s="376"/>
      <c r="R79" s="381"/>
      <c r="S79" s="375"/>
      <c r="T79" s="375"/>
      <c r="U79" s="382"/>
      <c r="V79" s="375"/>
      <c r="W79" s="375"/>
      <c r="X79" s="375"/>
      <c r="Y79" s="376"/>
      <c r="Z79" s="392"/>
      <c r="AA79" s="393"/>
      <c r="AB79" s="393"/>
      <c r="AC79" s="393"/>
      <c r="AD79" s="393"/>
      <c r="AE79" s="393"/>
      <c r="AF79" s="393"/>
      <c r="AG79" s="394"/>
      <c r="AH79" s="379"/>
      <c r="AI79" s="380"/>
      <c r="AJ79" s="380"/>
      <c r="AK79" s="384"/>
      <c r="AL79" s="384"/>
      <c r="AM79" s="387"/>
      <c r="AN79" s="387"/>
      <c r="AO79" s="388"/>
    </row>
    <row r="80" spans="1:100" ht="10.5" customHeight="1">
      <c r="A80" s="5"/>
      <c r="B80" s="320"/>
      <c r="C80" s="321"/>
      <c r="D80" s="321"/>
      <c r="E80" s="321"/>
      <c r="F80" s="321"/>
      <c r="G80" s="321"/>
      <c r="H80" s="321"/>
      <c r="I80" s="321"/>
      <c r="J80" s="362" t="s">
        <v>1545</v>
      </c>
      <c r="K80" s="363"/>
      <c r="L80" s="363"/>
      <c r="M80" s="364"/>
      <c r="N80" s="363" t="s">
        <v>1545</v>
      </c>
      <c r="O80" s="363"/>
      <c r="P80" s="363"/>
      <c r="Q80" s="368"/>
      <c r="R80" s="362" t="s">
        <v>1551</v>
      </c>
      <c r="S80" s="363"/>
      <c r="T80" s="363"/>
      <c r="U80" s="364"/>
      <c r="V80" s="370" t="s">
        <v>1558</v>
      </c>
      <c r="W80" s="363"/>
      <c r="X80" s="363"/>
      <c r="Y80" s="368"/>
      <c r="Z80" s="392"/>
      <c r="AA80" s="393"/>
      <c r="AB80" s="393"/>
      <c r="AC80" s="393"/>
      <c r="AD80" s="393"/>
      <c r="AE80" s="393"/>
      <c r="AF80" s="393"/>
      <c r="AG80" s="394"/>
      <c r="AH80" s="294"/>
      <c r="AI80" s="294"/>
      <c r="AJ80" s="294"/>
      <c r="AK80" s="295"/>
      <c r="AL80" s="296"/>
      <c r="AM80" s="371">
        <f>IF(R76="①","",IF(AH78="取得",RANK(AK78,AK66:AL79),(RANK(AH76,AH64:AJ77))))</f>
        <v>2</v>
      </c>
      <c r="AN80" s="371"/>
      <c r="AO80" s="372"/>
    </row>
    <row r="81" spans="1:100" ht="10.5" customHeight="1" thickBot="1">
      <c r="A81" s="5"/>
      <c r="B81" s="322"/>
      <c r="C81" s="323"/>
      <c r="D81" s="323"/>
      <c r="E81" s="323"/>
      <c r="F81" s="323"/>
      <c r="G81" s="323"/>
      <c r="H81" s="323"/>
      <c r="I81" s="323"/>
      <c r="J81" s="365"/>
      <c r="K81" s="366"/>
      <c r="L81" s="366"/>
      <c r="M81" s="367"/>
      <c r="N81" s="366"/>
      <c r="O81" s="366"/>
      <c r="P81" s="366"/>
      <c r="Q81" s="369"/>
      <c r="R81" s="365"/>
      <c r="S81" s="366"/>
      <c r="T81" s="366"/>
      <c r="U81" s="367"/>
      <c r="V81" s="366"/>
      <c r="W81" s="366"/>
      <c r="X81" s="366"/>
      <c r="Y81" s="369"/>
      <c r="Z81" s="395"/>
      <c r="AA81" s="396"/>
      <c r="AB81" s="396"/>
      <c r="AC81" s="396"/>
      <c r="AD81" s="396"/>
      <c r="AE81" s="396"/>
      <c r="AF81" s="396"/>
      <c r="AG81" s="397"/>
      <c r="AH81" s="297"/>
      <c r="AI81" s="298"/>
      <c r="AJ81" s="298"/>
      <c r="AK81" s="298"/>
      <c r="AL81" s="298"/>
      <c r="AM81" s="373"/>
      <c r="AN81" s="373"/>
      <c r="AO81" s="374"/>
    </row>
    <row r="82" spans="1:100" ht="10.5" customHeight="1">
      <c r="B82" s="410" t="s">
        <v>1521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  <c r="CB82" s="410"/>
      <c r="CC82" s="410"/>
      <c r="CD82" s="410"/>
    </row>
    <row r="83" spans="1:100" ht="7.5" customHeight="1"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  <c r="CB83" s="410"/>
      <c r="CC83" s="410"/>
      <c r="CD83" s="410"/>
    </row>
    <row r="84" spans="1:100" ht="7.5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</row>
    <row r="85" spans="1:100" ht="7.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</row>
    <row r="86" spans="1:100" ht="7.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</row>
    <row r="87" spans="1:100" ht="7.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8"/>
      <c r="AB87" s="19"/>
      <c r="AC87" s="11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</row>
    <row r="88" spans="1:100" ht="7.5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8"/>
      <c r="AB88" s="19"/>
      <c r="AC88" s="23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</row>
    <row r="89" spans="1:100" ht="7.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8"/>
      <c r="AB89" s="19"/>
      <c r="AC89" s="2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</row>
    <row r="90" spans="1:100" s="3" customFormat="1" ht="7.5" customHeight="1">
      <c r="A90" s="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8"/>
      <c r="AB90" s="19"/>
      <c r="AC90" s="2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1:100" s="3" customFormat="1" ht="7.5" customHeight="1">
      <c r="A91" s="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8"/>
      <c r="AB91" s="19"/>
      <c r="AC91" s="2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1:100" ht="7.5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8"/>
      <c r="AB92" s="19"/>
      <c r="AC92" s="2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</row>
    <row r="93" spans="1:100" ht="7.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8"/>
      <c r="AB93" s="19"/>
      <c r="AC93" s="2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ht="7.5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8"/>
      <c r="AB94" s="19"/>
      <c r="AC94" s="23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ht="7.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8"/>
      <c r="AB95" s="19"/>
      <c r="AC95" s="2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</row>
    <row r="96" spans="1:100" ht="7.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40"/>
      <c r="AO96" s="40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</row>
    <row r="97" spans="1:141" ht="7.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8"/>
      <c r="AO97" s="18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</row>
    <row r="98" spans="1:141" ht="7.5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8"/>
      <c r="AO98" s="18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</row>
    <row r="99" spans="1:141" ht="7.5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8"/>
      <c r="AO99" s="18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</row>
    <row r="100" spans="1:141" ht="7.5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8"/>
      <c r="AO100" s="18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</row>
    <row r="101" spans="1:141" ht="7.5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8"/>
      <c r="AO101" s="18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</row>
    <row r="102" spans="1:141" s="43" customFormat="1" ht="7.5" customHeight="1">
      <c r="A102" s="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8"/>
      <c r="AO102" s="18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1"/>
      <c r="CT102" s="1"/>
      <c r="CU102" s="1"/>
      <c r="CV102" s="1"/>
    </row>
    <row r="103" spans="1:141" s="43" customFormat="1" ht="7.5" customHeight="1">
      <c r="A103" s="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8"/>
      <c r="AO103" s="18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1"/>
      <c r="CT103" s="1"/>
      <c r="CU103" s="1"/>
      <c r="CV103" s="1"/>
    </row>
    <row r="104" spans="1:141" s="43" customFormat="1" ht="7.5" customHeight="1">
      <c r="A104" s="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8"/>
      <c r="AO104" s="18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"/>
      <c r="CE104" s="38"/>
      <c r="CF104" s="41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1"/>
      <c r="CT104" s="1"/>
      <c r="CU104" s="1"/>
      <c r="CV104" s="1"/>
    </row>
    <row r="105" spans="1:141" s="43" customFormat="1" ht="7.5" customHeight="1">
      <c r="A105" s="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8"/>
      <c r="AO105" s="18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33"/>
      <c r="CE105" s="38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</row>
    <row r="106" spans="1:141" s="43" customFormat="1" ht="7.5" customHeight="1">
      <c r="A106" s="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8"/>
      <c r="AO106" s="18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</row>
    <row r="107" spans="1:141" s="43" customFormat="1" ht="7.5" customHeight="1">
      <c r="A107" s="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8"/>
      <c r="AO107" s="18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W107" s="41"/>
    </row>
    <row r="108" spans="1:141" s="43" customFormat="1" ht="7.5" customHeight="1">
      <c r="A108" s="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8"/>
      <c r="AO108" s="18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:141" s="43" customFormat="1" ht="7.5" customHeight="1">
      <c r="A109" s="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8"/>
      <c r="AO109" s="18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41"/>
      <c r="CF109" s="42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1:141" s="43" customFormat="1" ht="7.5" customHeight="1">
      <c r="A110" s="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8"/>
      <c r="AO110" s="18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"/>
      <c r="CE110" s="41"/>
      <c r="CF110" s="2"/>
      <c r="CG110" s="2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</row>
    <row r="111" spans="1:141" s="43" customFormat="1" ht="7.5" customHeight="1">
      <c r="A111" s="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8"/>
      <c r="AO111" s="18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"/>
      <c r="CE111" s="41"/>
      <c r="CF111" s="2"/>
      <c r="CG111" s="2"/>
      <c r="CH111" s="2"/>
      <c r="CI111" s="2"/>
      <c r="CJ111" s="2"/>
      <c r="CK111" s="2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</row>
    <row r="112" spans="1:141" s="43" customFormat="1" ht="7.5" customHeight="1">
      <c r="A112" s="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"/>
      <c r="CE112" s="2"/>
      <c r="CF112" s="2"/>
      <c r="CG112" s="2"/>
      <c r="CH112" s="2"/>
      <c r="CI112" s="2"/>
      <c r="CJ112" s="2"/>
      <c r="CK112" s="2"/>
      <c r="CL112" s="2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20" s="43" customFormat="1" ht="7.5" customHeight="1">
      <c r="A113" s="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"/>
      <c r="CE113" s="2"/>
      <c r="CF113" s="2"/>
      <c r="CG113" s="2"/>
      <c r="CH113" s="2"/>
      <c r="CI113" s="2"/>
      <c r="CJ113" s="2"/>
      <c r="CK113" s="2"/>
      <c r="CL113" s="2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</row>
    <row r="114" spans="1:120" s="43" customFormat="1" ht="7.5" customHeight="1">
      <c r="A114" s="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"/>
      <c r="CE114" s="2"/>
      <c r="CF114" s="2"/>
      <c r="CG114" s="2"/>
      <c r="CH114" s="2"/>
      <c r="CI114" s="2"/>
      <c r="CJ114" s="2"/>
      <c r="CK114" s="2"/>
      <c r="CL114" s="2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20" s="43" customFormat="1" ht="7.5" customHeight="1">
      <c r="A115" s="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38"/>
      <c r="CE115" s="2"/>
      <c r="CF115" s="2"/>
      <c r="CG115" s="2"/>
      <c r="CH115" s="2"/>
      <c r="CI115" s="2"/>
      <c r="CJ115" s="2"/>
      <c r="CK115" s="2"/>
      <c r="CL115" s="2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</row>
    <row r="116" spans="1:120" ht="7.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38"/>
      <c r="CE116" s="2"/>
      <c r="CF116" s="2"/>
      <c r="CG116" s="2"/>
      <c r="CH116" s="2"/>
      <c r="CI116" s="2"/>
      <c r="CJ116" s="2"/>
      <c r="CK116" s="2"/>
      <c r="CL116" s="2"/>
    </row>
    <row r="117" spans="1:120" ht="7.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38"/>
      <c r="CE117" s="2"/>
      <c r="CF117" s="2"/>
      <c r="CG117" s="2"/>
      <c r="CH117" s="2"/>
      <c r="CI117" s="2"/>
      <c r="CJ117" s="2"/>
      <c r="CK117" s="2"/>
      <c r="CL117" s="2"/>
    </row>
    <row r="118" spans="1:120" ht="7.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38"/>
      <c r="CE118" s="2"/>
      <c r="CF118" s="2"/>
      <c r="CG118" s="2"/>
      <c r="CH118" s="2"/>
      <c r="CI118" s="2"/>
      <c r="CJ118" s="2"/>
      <c r="CK118" s="2"/>
      <c r="CL118" s="2"/>
      <c r="DP118" s="3"/>
    </row>
    <row r="119" spans="1:120" ht="7.5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E119" s="2"/>
      <c r="CF119" s="2"/>
      <c r="CG119" s="2"/>
      <c r="CH119" s="2"/>
      <c r="CI119" s="2"/>
      <c r="CJ119" s="2"/>
      <c r="CK119" s="2"/>
      <c r="CL119" s="2"/>
    </row>
    <row r="120" spans="1:120" ht="7.5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E120" s="2"/>
      <c r="CF120" s="2"/>
      <c r="CG120" s="2"/>
      <c r="CH120" s="2"/>
      <c r="CI120" s="2"/>
      <c r="CJ120" s="2"/>
      <c r="CK120" s="2"/>
      <c r="CL120" s="2"/>
    </row>
    <row r="121" spans="1:120" ht="7.5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E121" s="2"/>
      <c r="CF121" s="2"/>
      <c r="CG121" s="2"/>
      <c r="CH121" s="2"/>
      <c r="CI121" s="2"/>
      <c r="CJ121" s="2"/>
      <c r="CK121" s="2"/>
      <c r="CL121" s="2"/>
    </row>
    <row r="122" spans="1:120" ht="7.5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E122" s="2"/>
      <c r="CF122" s="2"/>
      <c r="CG122" s="2"/>
      <c r="CH122" s="2"/>
      <c r="CI122" s="2"/>
      <c r="CJ122" s="2"/>
      <c r="CK122" s="2"/>
      <c r="CL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0" ht="7.5" customHeigh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E123" s="2"/>
      <c r="CJ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</row>
    <row r="124" spans="1:120" ht="7.5" customHeigh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E124" s="2"/>
      <c r="CF124" s="2"/>
      <c r="CG124" s="2"/>
      <c r="CH124" s="2"/>
      <c r="CI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</row>
    <row r="125" spans="1:120" ht="7.5" customHeigh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</row>
    <row r="126" spans="1:120" ht="7.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</row>
    <row r="127" spans="1:120" ht="7.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</row>
    <row r="128" spans="1:120" ht="7.5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</row>
    <row r="129" spans="1:133" ht="7.5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</row>
    <row r="130" spans="1:133" ht="7.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</row>
    <row r="131" spans="1:133" ht="7.5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38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</row>
    <row r="132" spans="1:133" ht="7.5" customHeigh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38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</row>
    <row r="133" spans="1:133" ht="7.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38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</row>
    <row r="134" spans="1:133" ht="7.5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38"/>
      <c r="CE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</row>
    <row r="135" spans="1:133" ht="7.5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38"/>
      <c r="CE135" s="2"/>
      <c r="CW135" s="2"/>
      <c r="CX135" s="2"/>
      <c r="CY135" s="2"/>
      <c r="CZ135" s="2"/>
      <c r="DA135" s="2"/>
      <c r="DB135" s="2"/>
      <c r="DC135" s="2"/>
      <c r="DD135" s="2"/>
      <c r="DE135" s="23"/>
      <c r="DF135" s="11"/>
      <c r="DG135" s="11"/>
      <c r="DH135" s="11"/>
      <c r="DI135" s="11"/>
      <c r="DJ135" s="11"/>
      <c r="DK135" s="11"/>
      <c r="DL135" s="11"/>
      <c r="DM135" s="11"/>
    </row>
    <row r="136" spans="1:133" ht="7.5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38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33" ht="7.5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38"/>
      <c r="CF137" s="23"/>
      <c r="CG137" s="2"/>
      <c r="CH137" s="2"/>
      <c r="CI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33" s="43" customFormat="1" ht="7.5" customHeight="1">
      <c r="A138" s="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38"/>
      <c r="CE138" s="1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</row>
    <row r="139" spans="1:133" s="43" customFormat="1" ht="7.5" customHeight="1">
      <c r="A139" s="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38"/>
      <c r="CE139" s="23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1"/>
      <c r="DQ139" s="1"/>
      <c r="DR139" s="1"/>
      <c r="DS139" s="1"/>
      <c r="DT139" s="1"/>
      <c r="DU139" s="1"/>
      <c r="DV139" s="1"/>
    </row>
    <row r="140" spans="1:133" s="43" customFormat="1" ht="7.5" customHeight="1">
      <c r="A140" s="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38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</row>
    <row r="141" spans="1:133" s="43" customFormat="1" ht="7.5" customHeight="1">
      <c r="A141" s="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38"/>
      <c r="CE141" s="2"/>
      <c r="CF141" s="2"/>
      <c r="CG141" s="2"/>
      <c r="CH141" s="2"/>
      <c r="CI141" s="2"/>
      <c r="CJ141" s="2"/>
      <c r="CK141" s="2"/>
      <c r="CL141" s="2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1"/>
      <c r="DO141" s="1"/>
      <c r="DP141" s="1"/>
      <c r="DQ141" s="1"/>
      <c r="DR141" s="1"/>
      <c r="DS141" s="1"/>
      <c r="DT141" s="1"/>
      <c r="DU141" s="1"/>
    </row>
    <row r="142" spans="1:133" s="43" customFormat="1" ht="7.5" customHeight="1">
      <c r="A142" s="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38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17"/>
      <c r="DI142" s="17"/>
      <c r="DJ142" s="17"/>
      <c r="DK142" s="17"/>
      <c r="DL142" s="17"/>
      <c r="DM142" s="17"/>
    </row>
    <row r="143" spans="1:133" s="43" customFormat="1" ht="7.5" customHeight="1">
      <c r="A143" s="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17"/>
      <c r="DI143" s="17"/>
      <c r="DJ143" s="17"/>
      <c r="DK143" s="17"/>
      <c r="DL143" s="17"/>
      <c r="DM143" s="17"/>
    </row>
    <row r="144" spans="1:133" s="43" customFormat="1" ht="7.5" customHeight="1">
      <c r="A144" s="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17"/>
      <c r="DI144" s="17"/>
      <c r="DJ144" s="17"/>
      <c r="DK144" s="17"/>
      <c r="DL144" s="17"/>
      <c r="DM144" s="17"/>
    </row>
    <row r="145" spans="1:128" s="43" customFormat="1" ht="7.5" customHeight="1">
      <c r="A145" s="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2"/>
      <c r="CE145" s="2"/>
      <c r="CF145" s="2"/>
      <c r="CG145" s="2"/>
      <c r="CH145" s="2"/>
      <c r="CI145" s="2"/>
      <c r="CJ145" s="2"/>
      <c r="CK145" s="17"/>
      <c r="CL145" s="17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17"/>
      <c r="DI145" s="17"/>
      <c r="DJ145" s="17"/>
      <c r="DK145" s="17"/>
      <c r="DL145" s="17"/>
      <c r="DM145" s="17"/>
    </row>
    <row r="146" spans="1:128" ht="7.5" customHeigh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2"/>
      <c r="CE146" s="2"/>
      <c r="CF146" s="2"/>
      <c r="CG146" s="2"/>
      <c r="CH146" s="2"/>
      <c r="CI146" s="2"/>
      <c r="CJ146" s="2"/>
      <c r="CK146" s="17"/>
      <c r="CL146" s="17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2"/>
      <c r="DI146" s="2"/>
      <c r="DJ146" s="2"/>
      <c r="DK146" s="2"/>
      <c r="DL146" s="2"/>
      <c r="DM146" s="2"/>
    </row>
    <row r="147" spans="1:128" ht="7.5" customHeigh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2"/>
      <c r="CE147" s="2"/>
      <c r="CF147" s="2"/>
      <c r="CG147" s="2"/>
      <c r="CH147" s="2"/>
      <c r="CI147" s="2"/>
      <c r="CJ147" s="2"/>
      <c r="CK147" s="17"/>
      <c r="CL147" s="17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28" ht="7.5" customHeigh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2"/>
      <c r="CE148" s="2"/>
      <c r="CF148" s="2"/>
      <c r="CG148" s="2"/>
      <c r="CH148" s="2"/>
      <c r="CI148" s="2"/>
      <c r="CJ148" s="2"/>
      <c r="CK148" s="17"/>
      <c r="CL148" s="17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33"/>
      <c r="DK148" s="2"/>
      <c r="DL148" s="2"/>
      <c r="DM148" s="2"/>
      <c r="DN148" s="2"/>
      <c r="DO148" s="2"/>
    </row>
    <row r="149" spans="1:128" ht="7.5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2"/>
      <c r="CE149" s="2"/>
      <c r="CF149" s="2"/>
      <c r="CG149" s="2"/>
      <c r="CH149" s="2"/>
      <c r="CI149" s="2"/>
      <c r="CJ149" s="2"/>
      <c r="CK149" s="2"/>
      <c r="CL149" s="2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</row>
    <row r="150" spans="1:128" ht="7.5" customHeight="1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</row>
    <row r="151" spans="1:128" ht="7.5" customHeight="1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</row>
    <row r="152" spans="1:128" ht="7.5" customHeight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</row>
    <row r="153" spans="1:128" s="43" customFormat="1" ht="7.5" customHeight="1">
      <c r="A153" s="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"/>
      <c r="CE153" s="1"/>
      <c r="CF153" s="2"/>
      <c r="CG153" s="2"/>
      <c r="CH153" s="2"/>
      <c r="CI153" s="2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2"/>
      <c r="CX153" s="17"/>
      <c r="CY153" s="17"/>
      <c r="CZ153" s="17"/>
      <c r="DA153" s="17"/>
      <c r="DB153" s="17"/>
      <c r="DC153" s="17"/>
    </row>
    <row r="154" spans="1:128" s="43" customFormat="1" ht="7.5" customHeight="1">
      <c r="A154" s="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"/>
      <c r="CE154" s="1"/>
      <c r="CF154" s="2"/>
      <c r="CG154" s="2"/>
      <c r="CH154" s="2"/>
      <c r="CI154" s="2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33"/>
      <c r="CX154" s="2"/>
      <c r="CY154" s="2"/>
      <c r="CZ154" s="2"/>
      <c r="DA154" s="2"/>
      <c r="DB154" s="2"/>
      <c r="DC154" s="2"/>
      <c r="DD154" s="1"/>
      <c r="DE154" s="1"/>
      <c r="DF154" s="1"/>
      <c r="DG154" s="1"/>
      <c r="DH154" s="1"/>
      <c r="DI154" s="1"/>
      <c r="DJ154" s="1"/>
    </row>
    <row r="155" spans="1:128" s="43" customFormat="1" ht="7.5" customHeight="1">
      <c r="A155" s="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"/>
      <c r="CE155" s="1"/>
      <c r="CF155" s="33"/>
      <c r="CG155" s="33"/>
      <c r="CH155" s="33"/>
      <c r="CI155" s="33"/>
      <c r="CJ155" s="2"/>
      <c r="CK155" s="17"/>
      <c r="CL155" s="17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33"/>
      <c r="CX155" s="2"/>
      <c r="CY155" s="2"/>
      <c r="CZ155" s="2"/>
      <c r="DA155" s="2"/>
      <c r="DB155" s="2"/>
      <c r="DC155" s="2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8" s="43" customFormat="1" ht="7.5" customHeight="1">
      <c r="A156" s="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"/>
      <c r="CE156" s="1"/>
      <c r="CF156" s="33"/>
      <c r="CG156" s="33"/>
      <c r="CH156" s="33"/>
      <c r="CI156" s="33"/>
      <c r="CJ156" s="33"/>
      <c r="CK156" s="33"/>
      <c r="CL156" s="33"/>
      <c r="CM156" s="33"/>
      <c r="CN156" s="17"/>
      <c r="CO156" s="17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1"/>
      <c r="DR156" s="1"/>
      <c r="DS156" s="1"/>
      <c r="DT156" s="1"/>
      <c r="DU156" s="1"/>
      <c r="DV156" s="1"/>
      <c r="DW156" s="1"/>
      <c r="DX156" s="1"/>
    </row>
    <row r="157" spans="1:128" s="43" customFormat="1" ht="7.5" customHeight="1">
      <c r="A157" s="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"/>
      <c r="CE157" s="1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33"/>
      <c r="DL157" s="17"/>
      <c r="DM157" s="17"/>
      <c r="DN157" s="17"/>
      <c r="DO157" s="17"/>
      <c r="DP157" s="17"/>
    </row>
    <row r="158" spans="1:128" s="43" customFormat="1" ht="7.5" customHeight="1">
      <c r="A158" s="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"/>
      <c r="CE158" s="1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33"/>
      <c r="DL158" s="17"/>
      <c r="DM158" s="17"/>
      <c r="DN158" s="17"/>
      <c r="DO158" s="17"/>
      <c r="DP158" s="17"/>
    </row>
    <row r="159" spans="1:128" s="43" customFormat="1" ht="7.5" customHeight="1">
      <c r="A159" s="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"/>
      <c r="CE159" s="1"/>
      <c r="CF159" s="33"/>
      <c r="CG159" s="33"/>
      <c r="CH159" s="33"/>
      <c r="CI159" s="33"/>
      <c r="CJ159" s="33"/>
      <c r="CK159" s="33"/>
      <c r="CL159" s="33"/>
      <c r="CM159" s="33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17"/>
      <c r="DM159" s="17"/>
      <c r="DN159" s="17"/>
      <c r="DO159" s="17"/>
      <c r="DP159" s="17"/>
    </row>
    <row r="160" spans="1:128" s="43" customFormat="1" ht="7.5" customHeight="1">
      <c r="A160" s="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"/>
      <c r="CE160" s="1"/>
      <c r="CF160" s="33"/>
      <c r="CG160" s="33"/>
      <c r="CH160" s="33"/>
      <c r="CI160" s="33"/>
      <c r="CJ160" s="33"/>
      <c r="CK160" s="33"/>
      <c r="CL160" s="33"/>
      <c r="CM160" s="33"/>
      <c r="CN160" s="17"/>
      <c r="CO160" s="17"/>
      <c r="CP160" s="2"/>
      <c r="CQ160" s="2"/>
      <c r="CR160" s="2"/>
      <c r="CS160" s="2"/>
      <c r="CT160" s="2"/>
      <c r="CU160" s="2"/>
      <c r="CV160" s="2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2"/>
      <c r="DL160" s="17"/>
      <c r="DM160" s="17"/>
      <c r="DN160" s="17"/>
      <c r="DO160" s="17"/>
      <c r="DP160" s="17"/>
    </row>
    <row r="161" spans="2:120" ht="7.5" customHeight="1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F161" s="33"/>
      <c r="CG161" s="33"/>
      <c r="CH161" s="33"/>
      <c r="CI161" s="33"/>
      <c r="CJ161" s="33"/>
      <c r="CK161" s="33"/>
      <c r="CL161" s="33"/>
      <c r="CM161" s="33"/>
      <c r="CN161" s="17"/>
      <c r="CO161" s="17"/>
      <c r="CP161" s="2"/>
      <c r="CQ161" s="2"/>
      <c r="CR161" s="2"/>
      <c r="CS161" s="2"/>
      <c r="CT161" s="2"/>
      <c r="CU161" s="2"/>
      <c r="CV161" s="2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3"/>
      <c r="DL161" s="2"/>
      <c r="DM161" s="2"/>
      <c r="DN161" s="2"/>
      <c r="DO161" s="2"/>
      <c r="DP161" s="2"/>
    </row>
    <row r="162" spans="2:120" ht="7.5" customHeight="1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F162" s="33"/>
      <c r="CG162" s="33"/>
      <c r="CH162" s="33"/>
      <c r="CI162" s="33"/>
      <c r="CJ162" s="33"/>
      <c r="CK162" s="33"/>
      <c r="CL162" s="33"/>
      <c r="CM162" s="33"/>
      <c r="CN162" s="17"/>
      <c r="CO162" s="17"/>
      <c r="CP162" s="2"/>
      <c r="CQ162" s="2"/>
      <c r="CR162" s="2"/>
      <c r="CS162" s="2"/>
      <c r="CT162" s="2"/>
      <c r="CU162" s="2"/>
      <c r="CV162" s="2"/>
      <c r="DK162" s="33"/>
      <c r="DL162" s="2"/>
      <c r="DM162" s="2"/>
      <c r="DN162" s="2"/>
      <c r="DO162" s="2"/>
      <c r="DP162" s="2"/>
    </row>
    <row r="163" spans="2:120" ht="7.5" customHeight="1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F163" s="33"/>
      <c r="CG163" s="33"/>
      <c r="CH163" s="33"/>
      <c r="CI163" s="33"/>
      <c r="CJ163" s="33"/>
      <c r="CK163" s="33"/>
      <c r="CL163" s="33"/>
      <c r="CM163" s="33"/>
      <c r="CN163" s="17"/>
      <c r="CO163" s="17"/>
      <c r="CP163" s="39"/>
      <c r="CQ163" s="39"/>
      <c r="CR163" s="39"/>
      <c r="CS163" s="39"/>
      <c r="CT163" s="39"/>
      <c r="CU163" s="39"/>
      <c r="CV163" s="39"/>
      <c r="DK163" s="33"/>
      <c r="DL163" s="2"/>
      <c r="DM163" s="2"/>
      <c r="DN163" s="2"/>
      <c r="DO163" s="2"/>
      <c r="DP163" s="2"/>
    </row>
    <row r="164" spans="2:120" ht="7.5" customHeight="1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F164" s="33"/>
      <c r="CG164" s="33"/>
      <c r="CH164" s="33"/>
      <c r="CI164" s="33"/>
      <c r="CJ164" s="33"/>
      <c r="CK164" s="33"/>
      <c r="CL164" s="33"/>
      <c r="CM164" s="33"/>
      <c r="CN164" s="2"/>
      <c r="CO164" s="2"/>
      <c r="CP164" s="38"/>
      <c r="CQ164" s="38"/>
      <c r="CR164" s="38"/>
      <c r="CS164" s="38"/>
      <c r="CT164" s="38"/>
      <c r="CU164" s="38"/>
      <c r="CV164" s="38"/>
      <c r="DK164" s="2"/>
      <c r="DL164" s="2"/>
      <c r="DM164" s="2"/>
      <c r="DN164" s="2"/>
      <c r="DO164" s="2"/>
      <c r="DP164" s="2"/>
    </row>
    <row r="165" spans="2:120" ht="7.5" customHeight="1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F165" s="33"/>
      <c r="CG165" s="33"/>
      <c r="CH165" s="33"/>
      <c r="CI165" s="33"/>
      <c r="CJ165" s="33"/>
      <c r="CK165" s="33"/>
      <c r="CL165" s="33"/>
      <c r="CM165" s="33"/>
      <c r="CN165" s="2"/>
      <c r="CO165" s="2"/>
      <c r="DH165" s="2"/>
      <c r="DI165" s="2"/>
      <c r="DJ165" s="2"/>
      <c r="DK165" s="2"/>
      <c r="DL165" s="2"/>
      <c r="DM165" s="2"/>
    </row>
    <row r="166" spans="2:120" ht="7.5" customHeight="1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F166" s="33"/>
      <c r="CG166" s="33"/>
      <c r="CH166" s="33"/>
      <c r="CI166" s="33"/>
      <c r="CJ166" s="33"/>
      <c r="CK166" s="33"/>
      <c r="CL166" s="33"/>
      <c r="CM166" s="33"/>
      <c r="CN166" s="2"/>
      <c r="CO166" s="2"/>
      <c r="DH166" s="2"/>
      <c r="DI166" s="2"/>
      <c r="DJ166" s="2"/>
      <c r="DK166" s="2"/>
      <c r="DL166" s="2"/>
      <c r="DM166" s="2"/>
    </row>
    <row r="167" spans="2:120" ht="7.5" customHeight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F167" s="33"/>
      <c r="CG167" s="33"/>
      <c r="CH167" s="33"/>
      <c r="CI167" s="33"/>
      <c r="CJ167" s="33"/>
      <c r="CK167" s="33"/>
      <c r="CL167" s="33"/>
      <c r="CM167" s="33"/>
      <c r="CN167" s="2"/>
      <c r="CO167" s="2"/>
    </row>
    <row r="168" spans="2:120" ht="7.5" customHeight="1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F168" s="33"/>
      <c r="CG168" s="33"/>
      <c r="CH168" s="33"/>
      <c r="CI168" s="33"/>
      <c r="CJ168" s="33"/>
      <c r="CK168" s="2"/>
      <c r="CL168" s="2"/>
    </row>
    <row r="169" spans="2:120" ht="7.5" customHeight="1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J169" s="33"/>
      <c r="CK169" s="2"/>
      <c r="CL169" s="2"/>
    </row>
    <row r="170" spans="2:120" ht="7.5" customHeight="1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</row>
    <row r="171" spans="2:120" ht="7.5" customHeight="1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</row>
    <row r="172" spans="2:120" ht="7.5" customHeight="1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</row>
    <row r="173" spans="2:120" ht="7.5" customHeight="1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</row>
    <row r="174" spans="2:120" ht="7.5" customHeight="1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</row>
    <row r="175" spans="2:120" ht="7.5" customHeight="1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</row>
    <row r="176" spans="2:120" ht="7.5" customHeight="1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</row>
    <row r="177" spans="2:81" ht="7.5" customHeight="1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</row>
    <row r="178" spans="2:81" ht="7.5" customHeight="1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</row>
    <row r="179" spans="2:81" ht="7.5" customHeight="1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</row>
    <row r="180" spans="2:81" ht="7.5" customHeight="1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</row>
    <row r="181" spans="2:81" ht="7.5" customHeight="1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</row>
    <row r="182" spans="2:81" ht="7.5" customHeight="1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</row>
    <row r="183" spans="2:81" ht="7.5" customHeight="1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</row>
    <row r="184" spans="2:81" ht="7.5" customHeight="1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</row>
    <row r="185" spans="2:81" ht="7.5" customHeight="1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</row>
    <row r="186" spans="2:81" ht="7.5" customHeight="1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</row>
    <row r="187" spans="2:81" ht="7.5" customHeight="1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</row>
    <row r="188" spans="2:81" ht="7.5" customHeight="1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</row>
    <row r="189" spans="2:81" ht="7.5" customHeight="1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</row>
    <row r="190" spans="2:81" ht="7.5" customHeight="1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</row>
    <row r="191" spans="2:81" ht="7.5" customHeight="1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</row>
    <row r="192" spans="2:81" ht="7.5" customHeight="1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</row>
    <row r="193" spans="2:81" ht="7.5" customHeight="1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</row>
    <row r="194" spans="2:81" ht="7.5" customHeight="1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</row>
    <row r="195" spans="2:81" ht="7.5" customHeight="1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</row>
    <row r="196" spans="2:81" ht="7.5" customHeight="1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</row>
    <row r="197" spans="2:81" ht="7.5" customHeight="1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</row>
    <row r="198" spans="2:81" ht="7.5" customHeight="1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</row>
    <row r="199" spans="2:81" ht="7.5" customHeight="1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</row>
    <row r="200" spans="2:81" ht="7.5" customHeight="1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</row>
    <row r="201" spans="2:81" ht="7.5" customHeight="1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</row>
    <row r="202" spans="2:81" ht="7.5" customHeight="1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</row>
    <row r="203" spans="2:81" ht="7.5" customHeight="1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</row>
    <row r="204" spans="2:81" ht="7.5" customHeight="1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</row>
    <row r="205" spans="2:81" ht="7.5" customHeight="1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</row>
    <row r="206" spans="2:81" ht="7.5" customHeight="1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</row>
    <row r="207" spans="2:81" ht="7.5" customHeight="1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</row>
    <row r="208" spans="2:81" ht="7.5" customHeight="1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</row>
    <row r="209" spans="2:81" ht="7.5" customHeight="1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</row>
    <row r="210" spans="2:81" ht="7.5" customHeight="1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</row>
    <row r="211" spans="2:81" ht="7.5" customHeight="1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</row>
    <row r="212" spans="2:81" ht="7.5" customHeight="1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</row>
    <row r="213" spans="2:81" ht="7.5" customHeight="1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</row>
    <row r="214" spans="2:81" ht="7.5" customHeight="1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</row>
    <row r="215" spans="2:81" ht="7.5" customHeight="1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</row>
    <row r="216" spans="2:81" ht="7.5" customHeight="1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</row>
    <row r="217" spans="2:81" ht="7.5" customHeight="1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</row>
    <row r="218" spans="2:81" ht="7.5" customHeight="1"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</row>
    <row r="219" spans="2:81" ht="7.5" customHeight="1"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</row>
    <row r="220" spans="2:81" ht="7.5" customHeight="1"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</row>
    <row r="221" spans="2:81" ht="7.5" customHeight="1"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</row>
    <row r="222" spans="2:81" ht="7.5" customHeight="1"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</row>
    <row r="223" spans="2:81" ht="7.5" customHeight="1"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</row>
    <row r="224" spans="2:81" ht="7.5" customHeight="1"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</row>
    <row r="225" spans="42:81" ht="7.5" customHeight="1"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</row>
    <row r="226" spans="42:81" ht="7.5" customHeight="1"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</row>
    <row r="227" spans="42:81" ht="7.5" customHeight="1"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</row>
    <row r="228" spans="42:81" ht="7.5" customHeight="1"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</row>
    <row r="229" spans="42:81" ht="7.5" customHeight="1"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</row>
    <row r="230" spans="42:81" ht="7.5" customHeight="1"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</row>
    <row r="231" spans="42:81" ht="7.5" customHeight="1"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</row>
    <row r="232" spans="42:81" ht="7.5" customHeight="1"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</row>
    <row r="233" spans="42:81" ht="7.5" customHeight="1"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</row>
    <row r="234" spans="42:81" ht="7.5" customHeight="1"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</row>
    <row r="235" spans="42:81" ht="7.5" customHeight="1"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</row>
    <row r="236" spans="42:81" ht="7.5" customHeight="1"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</row>
    <row r="237" spans="42:81" ht="7.5" customHeight="1"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</row>
    <row r="238" spans="42:81" ht="7.5" customHeight="1"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</row>
    <row r="239" spans="42:81" ht="7.5" customHeight="1"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</row>
    <row r="240" spans="42:81" ht="7.5" customHeight="1"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</row>
    <row r="241" spans="42:80" ht="7.5" customHeight="1"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</row>
    <row r="242" spans="42:80" ht="7.5" customHeight="1"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</row>
    <row r="243" spans="42:80" ht="7.5" customHeight="1"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</row>
    <row r="244" spans="42:80" ht="7.5" customHeight="1"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</row>
    <row r="245" spans="42:80" ht="7.5" customHeight="1"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</row>
    <row r="246" spans="42:80" ht="7.5" customHeight="1"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</row>
    <row r="247" spans="42:80" ht="7.5" customHeight="1"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</row>
    <row r="248" spans="42:80" ht="7.5" customHeight="1"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</row>
    <row r="249" spans="42:80" ht="7.5" customHeight="1"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</row>
    <row r="250" spans="42:80" ht="7.5" customHeight="1"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</row>
    <row r="251" spans="42:80" ht="7.5" customHeight="1"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</row>
    <row r="252" spans="42:80" ht="7.5" customHeight="1"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</row>
    <row r="253" spans="42:80" ht="7.5" customHeight="1"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</row>
    <row r="254" spans="42:80" ht="7.5" customHeight="1"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</row>
    <row r="255" spans="42:80" ht="7.5" customHeight="1"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</row>
    <row r="256" spans="42:80" ht="7.5" customHeight="1"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</row>
    <row r="257" spans="42:80" ht="7.5" customHeight="1"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</row>
    <row r="258" spans="42:80" ht="7.5" customHeight="1"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</row>
    <row r="259" spans="42:80" ht="7.5" customHeight="1"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</row>
    <row r="260" spans="42:80" ht="7.5" customHeight="1"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</row>
    <row r="261" spans="42:80" ht="7.5" customHeight="1"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</row>
    <row r="262" spans="42:80" ht="7.5" customHeight="1"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</row>
    <row r="263" spans="42:80" ht="7.5" customHeight="1"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</row>
    <row r="264" spans="42:80" ht="7.5" customHeight="1"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</row>
    <row r="265" spans="42:80" ht="7.5" customHeight="1"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</row>
    <row r="266" spans="42:80" ht="7.5" customHeight="1"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</row>
    <row r="267" spans="42:80" ht="7.5" customHeight="1"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</row>
    <row r="268" spans="42:80" ht="7.5" customHeight="1"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</row>
    <row r="269" spans="42:80" ht="7.5" customHeight="1"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</row>
    <row r="270" spans="42:80" ht="7.5" customHeight="1"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</row>
    <row r="271" spans="42:80" ht="7.5" customHeight="1"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</row>
    <row r="272" spans="42:80" ht="7.5" customHeight="1"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</row>
    <row r="273" spans="42:80" ht="7.5" customHeight="1"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</row>
    <row r="274" spans="42:80" ht="7.5" customHeight="1"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</row>
  </sheetData>
  <sheetProtection selectLockedCells="1"/>
  <mergeCells count="326">
    <mergeCell ref="AU16:AW17"/>
    <mergeCell ref="Z18:AC19"/>
    <mergeCell ref="AD18:AG19"/>
    <mergeCell ref="AS18:AT19"/>
    <mergeCell ref="AU18:AW19"/>
    <mergeCell ref="AP18:AR19"/>
    <mergeCell ref="AP16:AR17"/>
    <mergeCell ref="B1:CC3"/>
    <mergeCell ref="B4:AO5"/>
    <mergeCell ref="B6:I9"/>
    <mergeCell ref="J6:Q7"/>
    <mergeCell ref="R6:Y7"/>
    <mergeCell ref="AH6:AO7"/>
    <mergeCell ref="AP6:AW7"/>
    <mergeCell ref="J8:Q9"/>
    <mergeCell ref="R8:Y9"/>
    <mergeCell ref="AP8:AW9"/>
    <mergeCell ref="AH8:AO9"/>
    <mergeCell ref="B10:I12"/>
    <mergeCell ref="R12:U13"/>
    <mergeCell ref="AD16:AG17"/>
    <mergeCell ref="AU12:AW13"/>
    <mergeCell ref="R14:U15"/>
    <mergeCell ref="V14:Y15"/>
    <mergeCell ref="AU20:AW21"/>
    <mergeCell ref="AL22:AO23"/>
    <mergeCell ref="AP22:AR23"/>
    <mergeCell ref="B19:I21"/>
    <mergeCell ref="B31:I33"/>
    <mergeCell ref="J32:M33"/>
    <mergeCell ref="B13:I15"/>
    <mergeCell ref="AH26:AK27"/>
    <mergeCell ref="AH24:AK25"/>
    <mergeCell ref="AH20:AK21"/>
    <mergeCell ref="AH16:AK17"/>
    <mergeCell ref="V12:Y13"/>
    <mergeCell ref="Z12:AC13"/>
    <mergeCell ref="AD12:AG13"/>
    <mergeCell ref="AH12:AK13"/>
    <mergeCell ref="AD14:AG15"/>
    <mergeCell ref="AH14:AK15"/>
    <mergeCell ref="J10:Q15"/>
    <mergeCell ref="R10:U11"/>
    <mergeCell ref="V10:Y11"/>
    <mergeCell ref="R16:Y21"/>
    <mergeCell ref="J18:M19"/>
    <mergeCell ref="N18:Q19"/>
    <mergeCell ref="AU10:AW11"/>
    <mergeCell ref="Z14:AC15"/>
    <mergeCell ref="AL20:AO21"/>
    <mergeCell ref="AL12:AO13"/>
    <mergeCell ref="AP12:AR13"/>
    <mergeCell ref="Z20:AC21"/>
    <mergeCell ref="Z10:AC11"/>
    <mergeCell ref="AD10:AG11"/>
    <mergeCell ref="AL18:AO19"/>
    <mergeCell ref="AL16:AO17"/>
    <mergeCell ref="AL14:AO15"/>
    <mergeCell ref="AU14:AW15"/>
    <mergeCell ref="AS12:AT13"/>
    <mergeCell ref="AH18:AK19"/>
    <mergeCell ref="Z16:AC17"/>
    <mergeCell ref="AL10:AO11"/>
    <mergeCell ref="AP10:AR11"/>
    <mergeCell ref="AH10:AK11"/>
    <mergeCell ref="N32:Q33"/>
    <mergeCell ref="A16:A18"/>
    <mergeCell ref="B16:I18"/>
    <mergeCell ref="J16:M17"/>
    <mergeCell ref="A22:A24"/>
    <mergeCell ref="J22:M23"/>
    <mergeCell ref="J20:M21"/>
    <mergeCell ref="N20:Q21"/>
    <mergeCell ref="J24:M25"/>
    <mergeCell ref="N24:Q25"/>
    <mergeCell ref="A28:A30"/>
    <mergeCell ref="J28:M29"/>
    <mergeCell ref="N28:Q29"/>
    <mergeCell ref="J30:M31"/>
    <mergeCell ref="N30:Q31"/>
    <mergeCell ref="N16:Q17"/>
    <mergeCell ref="AD20:AG21"/>
    <mergeCell ref="N22:Q23"/>
    <mergeCell ref="R28:U29"/>
    <mergeCell ref="V28:Y29"/>
    <mergeCell ref="V26:Y27"/>
    <mergeCell ref="R22:U23"/>
    <mergeCell ref="J26:M27"/>
    <mergeCell ref="N26:Q27"/>
    <mergeCell ref="R26:U27"/>
    <mergeCell ref="B28:I30"/>
    <mergeCell ref="R24:U25"/>
    <mergeCell ref="V24:Y25"/>
    <mergeCell ref="AU28:AW29"/>
    <mergeCell ref="AP28:AR29"/>
    <mergeCell ref="AU22:AW23"/>
    <mergeCell ref="AS24:AT25"/>
    <mergeCell ref="AU24:AW25"/>
    <mergeCell ref="V22:Y23"/>
    <mergeCell ref="Z28:AC29"/>
    <mergeCell ref="AD28:AG29"/>
    <mergeCell ref="AH28:AO33"/>
    <mergeCell ref="AL24:AO25"/>
    <mergeCell ref="Z22:AG27"/>
    <mergeCell ref="AH22:AK23"/>
    <mergeCell ref="AL26:AO27"/>
    <mergeCell ref="AU30:AW31"/>
    <mergeCell ref="AP24:AR25"/>
    <mergeCell ref="AU26:AW27"/>
    <mergeCell ref="BE30:BR33"/>
    <mergeCell ref="AU32:AW33"/>
    <mergeCell ref="AP34:AV36"/>
    <mergeCell ref="AS30:AT31"/>
    <mergeCell ref="AP30:AR31"/>
    <mergeCell ref="R30:U31"/>
    <mergeCell ref="V30:Y31"/>
    <mergeCell ref="Z30:AC31"/>
    <mergeCell ref="AD30:AG31"/>
    <mergeCell ref="R32:U33"/>
    <mergeCell ref="V32:Y33"/>
    <mergeCell ref="Z32:AC33"/>
    <mergeCell ref="AD32:AG33"/>
    <mergeCell ref="Z36:AG37"/>
    <mergeCell ref="AH36:AO37"/>
    <mergeCell ref="BH36:BM37"/>
    <mergeCell ref="BA37:BB38"/>
    <mergeCell ref="BC38:BF39"/>
    <mergeCell ref="AP38:AV40"/>
    <mergeCell ref="AH38:AO39"/>
    <mergeCell ref="Z40:AC41"/>
    <mergeCell ref="AD40:AG41"/>
    <mergeCell ref="AM40:AO41"/>
    <mergeCell ref="BW34:CC36"/>
    <mergeCell ref="B34:AO35"/>
    <mergeCell ref="AM42:AO43"/>
    <mergeCell ref="BW42:CC44"/>
    <mergeCell ref="BG42:BJ43"/>
    <mergeCell ref="BK42:BN43"/>
    <mergeCell ref="B36:I39"/>
    <mergeCell ref="BW38:CC40"/>
    <mergeCell ref="AK42:AL43"/>
    <mergeCell ref="AH40:AJ41"/>
    <mergeCell ref="BS37:BU38"/>
    <mergeCell ref="BO41:BQ42"/>
    <mergeCell ref="BD41:BF42"/>
    <mergeCell ref="AD42:AG43"/>
    <mergeCell ref="AH42:AJ43"/>
    <mergeCell ref="R40:U41"/>
    <mergeCell ref="BH39:BM40"/>
    <mergeCell ref="Z38:AG39"/>
    <mergeCell ref="BO38:BR39"/>
    <mergeCell ref="V40:Y41"/>
    <mergeCell ref="N46:Q47"/>
    <mergeCell ref="R42:U43"/>
    <mergeCell ref="V42:Y43"/>
    <mergeCell ref="Z42:AC43"/>
    <mergeCell ref="V44:Y45"/>
    <mergeCell ref="Z44:AC45"/>
    <mergeCell ref="A46:A48"/>
    <mergeCell ref="J48:M49"/>
    <mergeCell ref="J50:M51"/>
    <mergeCell ref="J46:M47"/>
    <mergeCell ref="A40:A42"/>
    <mergeCell ref="J40:Q45"/>
    <mergeCell ref="N50:Q51"/>
    <mergeCell ref="N48:Q49"/>
    <mergeCell ref="AD48:AG49"/>
    <mergeCell ref="R46:Y51"/>
    <mergeCell ref="Z46:AC47"/>
    <mergeCell ref="AQ51:BB53"/>
    <mergeCell ref="R44:U45"/>
    <mergeCell ref="AP42:AV44"/>
    <mergeCell ref="AM44:AO45"/>
    <mergeCell ref="AM46:AO47"/>
    <mergeCell ref="AD46:AG47"/>
    <mergeCell ref="AH46:AJ47"/>
    <mergeCell ref="BW46:CC48"/>
    <mergeCell ref="BS45:BT46"/>
    <mergeCell ref="BC46:BG47"/>
    <mergeCell ref="BO46:BR47"/>
    <mergeCell ref="AZ45:BB46"/>
    <mergeCell ref="R52:U53"/>
    <mergeCell ref="R54:U55"/>
    <mergeCell ref="V54:Y55"/>
    <mergeCell ref="V52:Y53"/>
    <mergeCell ref="BC50:CD52"/>
    <mergeCell ref="Z52:AG57"/>
    <mergeCell ref="AH52:AJ53"/>
    <mergeCell ref="AK54:AL55"/>
    <mergeCell ref="AY54:BG55"/>
    <mergeCell ref="Z50:AC51"/>
    <mergeCell ref="AM52:AO53"/>
    <mergeCell ref="AD50:AG51"/>
    <mergeCell ref="AM50:AO51"/>
    <mergeCell ref="AD44:AG45"/>
    <mergeCell ref="AH48:AJ49"/>
    <mergeCell ref="AP46:AV48"/>
    <mergeCell ref="AM48:AO49"/>
    <mergeCell ref="AK48:AL49"/>
    <mergeCell ref="Z48:AC49"/>
    <mergeCell ref="AM56:AO57"/>
    <mergeCell ref="A52:A54"/>
    <mergeCell ref="B52:I54"/>
    <mergeCell ref="J52:M53"/>
    <mergeCell ref="N52:Q53"/>
    <mergeCell ref="J54:M55"/>
    <mergeCell ref="N54:Q55"/>
    <mergeCell ref="B55:I57"/>
    <mergeCell ref="J56:M57"/>
    <mergeCell ref="N56:Q57"/>
    <mergeCell ref="AM54:AO55"/>
    <mergeCell ref="AH54:AJ55"/>
    <mergeCell ref="R56:U57"/>
    <mergeCell ref="V56:Y57"/>
    <mergeCell ref="BW61:CC63"/>
    <mergeCell ref="AH62:AO63"/>
    <mergeCell ref="BG63:BN64"/>
    <mergeCell ref="AM64:AO65"/>
    <mergeCell ref="BA64:BB65"/>
    <mergeCell ref="AP65:AV67"/>
    <mergeCell ref="AH60:AO61"/>
    <mergeCell ref="AP61:AV63"/>
    <mergeCell ref="BE61:BQ62"/>
    <mergeCell ref="BW73:CC75"/>
    <mergeCell ref="BS72:BT73"/>
    <mergeCell ref="BC73:BG74"/>
    <mergeCell ref="R68:U69"/>
    <mergeCell ref="BH66:BM67"/>
    <mergeCell ref="BC65:BF66"/>
    <mergeCell ref="AD64:AG65"/>
    <mergeCell ref="AH64:AJ65"/>
    <mergeCell ref="Z64:AC65"/>
    <mergeCell ref="V66:Y67"/>
    <mergeCell ref="Z66:AC67"/>
    <mergeCell ref="AK66:AL67"/>
    <mergeCell ref="AH66:AJ67"/>
    <mergeCell ref="BO65:BR66"/>
    <mergeCell ref="AM66:AO67"/>
    <mergeCell ref="AD66:AG67"/>
    <mergeCell ref="AD68:AG69"/>
    <mergeCell ref="AM72:AO73"/>
    <mergeCell ref="BO68:BU69"/>
    <mergeCell ref="BW65:CC67"/>
    <mergeCell ref="BW69:CC71"/>
    <mergeCell ref="AM68:AO69"/>
    <mergeCell ref="BO70:BR71"/>
    <mergeCell ref="A64:A66"/>
    <mergeCell ref="J64:Q69"/>
    <mergeCell ref="V68:Y69"/>
    <mergeCell ref="Z68:AC69"/>
    <mergeCell ref="B67:I69"/>
    <mergeCell ref="R64:U65"/>
    <mergeCell ref="V64:Y65"/>
    <mergeCell ref="B70:I72"/>
    <mergeCell ref="BC70:BF71"/>
    <mergeCell ref="R70:Y75"/>
    <mergeCell ref="R66:U67"/>
    <mergeCell ref="AD70:AG71"/>
    <mergeCell ref="AH70:AJ71"/>
    <mergeCell ref="AM70:AO71"/>
    <mergeCell ref="Z70:AC71"/>
    <mergeCell ref="A76:A78"/>
    <mergeCell ref="J76:M77"/>
    <mergeCell ref="N76:Q77"/>
    <mergeCell ref="AZ68:BF69"/>
    <mergeCell ref="BA72:BB73"/>
    <mergeCell ref="AP73:AV75"/>
    <mergeCell ref="AK72:AL73"/>
    <mergeCell ref="AM74:AO75"/>
    <mergeCell ref="AP69:AV71"/>
    <mergeCell ref="B73:I75"/>
    <mergeCell ref="R78:U79"/>
    <mergeCell ref="BA76:BT77"/>
    <mergeCell ref="AM76:AO77"/>
    <mergeCell ref="J74:M75"/>
    <mergeCell ref="N74:Q75"/>
    <mergeCell ref="J72:M73"/>
    <mergeCell ref="N72:Q73"/>
    <mergeCell ref="BO73:BR74"/>
    <mergeCell ref="AH72:AJ73"/>
    <mergeCell ref="Z74:AC75"/>
    <mergeCell ref="AD74:AG75"/>
    <mergeCell ref="Z72:AC73"/>
    <mergeCell ref="AD72:AG73"/>
    <mergeCell ref="A70:A72"/>
    <mergeCell ref="N84:BR86"/>
    <mergeCell ref="J80:M81"/>
    <mergeCell ref="N80:Q81"/>
    <mergeCell ref="R80:U81"/>
    <mergeCell ref="V80:Y81"/>
    <mergeCell ref="AM80:AO81"/>
    <mergeCell ref="V78:Y79"/>
    <mergeCell ref="AH78:AJ79"/>
    <mergeCell ref="J78:M79"/>
    <mergeCell ref="N78:Q79"/>
    <mergeCell ref="AK78:AL79"/>
    <mergeCell ref="AM78:AO79"/>
    <mergeCell ref="Z76:AG81"/>
    <mergeCell ref="R76:U77"/>
    <mergeCell ref="V76:Y77"/>
    <mergeCell ref="AH76:AJ77"/>
    <mergeCell ref="B82:CD83"/>
    <mergeCell ref="Z6:AG9"/>
    <mergeCell ref="B22:I27"/>
    <mergeCell ref="B76:I81"/>
    <mergeCell ref="Z60:AG63"/>
    <mergeCell ref="B40:I45"/>
    <mergeCell ref="B46:I51"/>
    <mergeCell ref="J36:Q39"/>
    <mergeCell ref="R36:Y39"/>
    <mergeCell ref="AX60:BV60"/>
    <mergeCell ref="BO56:BU57"/>
    <mergeCell ref="B64:I66"/>
    <mergeCell ref="J70:M71"/>
    <mergeCell ref="N70:Q71"/>
    <mergeCell ref="BG69:BJ70"/>
    <mergeCell ref="BK69:BN70"/>
    <mergeCell ref="B60:I63"/>
    <mergeCell ref="J60:Q61"/>
    <mergeCell ref="R60:Y61"/>
    <mergeCell ref="J62:Q63"/>
    <mergeCell ref="R62:Y63"/>
    <mergeCell ref="BK57:BN59"/>
    <mergeCell ref="B58:AO59"/>
    <mergeCell ref="AY58:BG59"/>
    <mergeCell ref="BH56:BJ57"/>
  </mergeCells>
  <phoneticPr fontId="4"/>
  <conditionalFormatting sqref="B40">
    <cfRule type="expression" dxfId="90" priority="69" stopIfTrue="1">
      <formula>$AM$44=1</formula>
    </cfRule>
    <cfRule type="expression" dxfId="89" priority="70" stopIfTrue="1">
      <formula>$AM$44=2</formula>
    </cfRule>
  </conditionalFormatting>
  <conditionalFormatting sqref="B46">
    <cfRule type="expression" dxfId="88" priority="71" stopIfTrue="1">
      <formula>$AM$50=1</formula>
    </cfRule>
    <cfRule type="expression" dxfId="87" priority="72" stopIfTrue="1">
      <formula>$AM$50=2</formula>
    </cfRule>
  </conditionalFormatting>
  <conditionalFormatting sqref="B52:I57">
    <cfRule type="expression" dxfId="86" priority="73" stopIfTrue="1">
      <formula>$AM$56=1</formula>
    </cfRule>
    <cfRule type="expression" dxfId="85" priority="74" stopIfTrue="1">
      <formula>$AM$56=2</formula>
    </cfRule>
  </conditionalFormatting>
  <conditionalFormatting sqref="B67:I69">
    <cfRule type="expression" dxfId="84" priority="75" stopIfTrue="1">
      <formula>$AM$68=1</formula>
    </cfRule>
    <cfRule type="expression" dxfId="83" priority="76" stopIfTrue="1">
      <formula>$AM$68=2</formula>
    </cfRule>
  </conditionalFormatting>
  <conditionalFormatting sqref="B73:I75">
    <cfRule type="expression" dxfId="82" priority="77" stopIfTrue="1">
      <formula>$AM$74=1</formula>
    </cfRule>
    <cfRule type="expression" dxfId="81" priority="78" stopIfTrue="1">
      <formula>$AM$74=2</formula>
    </cfRule>
  </conditionalFormatting>
  <conditionalFormatting sqref="B76">
    <cfRule type="expression" dxfId="80" priority="79" stopIfTrue="1">
      <formula>$AM$80=1</formula>
    </cfRule>
    <cfRule type="expression" dxfId="79" priority="80" stopIfTrue="1">
      <formula>$AM$80=2</formula>
    </cfRule>
  </conditionalFormatting>
  <conditionalFormatting sqref="B10:I15 AP10:AW15">
    <cfRule type="expression" dxfId="78" priority="81" stopIfTrue="1">
      <formula>$AU$14=1</formula>
    </cfRule>
    <cfRule type="expression" dxfId="77" priority="82" stopIfTrue="1">
      <formula>$AU$14=2</formula>
    </cfRule>
  </conditionalFormatting>
  <conditionalFormatting sqref="B16:I21 AP16:AW21">
    <cfRule type="expression" dxfId="76" priority="83" stopIfTrue="1">
      <formula>$AU$20=1</formula>
    </cfRule>
    <cfRule type="expression" dxfId="75" priority="84" stopIfTrue="1">
      <formula>$AU$20=2</formula>
    </cfRule>
  </conditionalFormatting>
  <conditionalFormatting sqref="AP22:AW27 B22">
    <cfRule type="expression" dxfId="74" priority="85" stopIfTrue="1">
      <formula>$AU$26=1</formula>
    </cfRule>
    <cfRule type="expression" dxfId="73" priority="86" stopIfTrue="1">
      <formula>$AU$26=2</formula>
    </cfRule>
  </conditionalFormatting>
  <conditionalFormatting sqref="AH28:AW33 B31:I33 B40">
    <cfRule type="expression" dxfId="72" priority="87" stopIfTrue="1">
      <formula>$AU$32=1</formula>
    </cfRule>
    <cfRule type="expression" dxfId="71" priority="88" stopIfTrue="1">
      <formula>$AU$32=2</formula>
    </cfRule>
  </conditionalFormatting>
  <conditionalFormatting sqref="Z28:AG33">
    <cfRule type="expression" dxfId="70" priority="7" stopIfTrue="1">
      <formula>$AM$14=1</formula>
    </cfRule>
    <cfRule type="expression" dxfId="69" priority="8" stopIfTrue="1">
      <formula>$AM$14=2</formula>
    </cfRule>
  </conditionalFormatting>
  <conditionalFormatting sqref="J40:AO45">
    <cfRule type="expression" dxfId="68" priority="63" stopIfTrue="1">
      <formula>$AM$14=1</formula>
    </cfRule>
    <cfRule type="expression" dxfId="67" priority="64" stopIfTrue="1">
      <formula>$AM$14=2</formula>
    </cfRule>
  </conditionalFormatting>
  <conditionalFormatting sqref="AH46:AO49 R46:Y51 AH50:AL51">
    <cfRule type="expression" dxfId="66" priority="65" stopIfTrue="1">
      <formula>$AM$20=1</formula>
    </cfRule>
    <cfRule type="expression" dxfId="65" priority="66" stopIfTrue="1">
      <formula>$AM$20=2</formula>
    </cfRule>
  </conditionalFormatting>
  <conditionalFormatting sqref="Z52:AO55 Z56:AL57">
    <cfRule type="expression" dxfId="64" priority="67" stopIfTrue="1">
      <formula>$AM$26=1</formula>
    </cfRule>
    <cfRule type="expression" dxfId="63" priority="68" stopIfTrue="1">
      <formula>$AM$26=2</formula>
    </cfRule>
  </conditionalFormatting>
  <conditionalFormatting sqref="Z46:AG51">
    <cfRule type="expression" dxfId="62" priority="61" stopIfTrue="1">
      <formula>$AM$14=1</formula>
    </cfRule>
    <cfRule type="expression" dxfId="61" priority="62" stopIfTrue="1">
      <formula>$AM$14=2</formula>
    </cfRule>
  </conditionalFormatting>
  <conditionalFormatting sqref="J46:Q51">
    <cfRule type="expression" dxfId="60" priority="59" stopIfTrue="1">
      <formula>$AM$14=1</formula>
    </cfRule>
    <cfRule type="expression" dxfId="59" priority="60" stopIfTrue="1">
      <formula>$AM$14=2</formula>
    </cfRule>
  </conditionalFormatting>
  <conditionalFormatting sqref="J52:Q57">
    <cfRule type="expression" dxfId="58" priority="57" stopIfTrue="1">
      <formula>$AM$14=1</formula>
    </cfRule>
    <cfRule type="expression" dxfId="57" priority="58" stopIfTrue="1">
      <formula>$AM$14=2</formula>
    </cfRule>
  </conditionalFormatting>
  <conditionalFormatting sqref="R52:Y57">
    <cfRule type="expression" dxfId="56" priority="55" stopIfTrue="1">
      <formula>$AM$14=1</formula>
    </cfRule>
    <cfRule type="expression" dxfId="55" priority="56" stopIfTrue="1">
      <formula>$AM$14=2</formula>
    </cfRule>
  </conditionalFormatting>
  <conditionalFormatting sqref="AM50:AO51">
    <cfRule type="expression" dxfId="54" priority="53" stopIfTrue="1">
      <formula>$AM$14=1</formula>
    </cfRule>
    <cfRule type="expression" dxfId="53" priority="54" stopIfTrue="1">
      <formula>$AM$14=2</formula>
    </cfRule>
  </conditionalFormatting>
  <conditionalFormatting sqref="AM56:AO57">
    <cfRule type="expression" dxfId="52" priority="51" stopIfTrue="1">
      <formula>$AM$14=1</formula>
    </cfRule>
    <cfRule type="expression" dxfId="51" priority="52" stopIfTrue="1">
      <formula>$AM$14=2</formula>
    </cfRule>
  </conditionalFormatting>
  <conditionalFormatting sqref="J64:AO69">
    <cfRule type="expression" dxfId="50" priority="45" stopIfTrue="1">
      <formula>$AM$14=1</formula>
    </cfRule>
    <cfRule type="expression" dxfId="49" priority="46" stopIfTrue="1">
      <formula>$AM$14=2</formula>
    </cfRule>
  </conditionalFormatting>
  <conditionalFormatting sqref="AH70:AO73 R70:Y75 AH74:AL75">
    <cfRule type="expression" dxfId="48" priority="47" stopIfTrue="1">
      <formula>$AM$20=1</formula>
    </cfRule>
    <cfRule type="expression" dxfId="47" priority="48" stopIfTrue="1">
      <formula>$AM$20=2</formula>
    </cfRule>
  </conditionalFormatting>
  <conditionalFormatting sqref="Z76:AO79 Z80:AL81">
    <cfRule type="expression" dxfId="46" priority="49" stopIfTrue="1">
      <formula>$AM$26=1</formula>
    </cfRule>
    <cfRule type="expression" dxfId="45" priority="50" stopIfTrue="1">
      <formula>$AM$26=2</formula>
    </cfRule>
  </conditionalFormatting>
  <conditionalFormatting sqref="Z70:AG75">
    <cfRule type="expression" dxfId="44" priority="43" stopIfTrue="1">
      <formula>$AM$14=1</formula>
    </cfRule>
    <cfRule type="expression" dxfId="43" priority="44" stopIfTrue="1">
      <formula>$AM$14=2</formula>
    </cfRule>
  </conditionalFormatting>
  <conditionalFormatting sqref="J70:Q75">
    <cfRule type="expression" dxfId="42" priority="41" stopIfTrue="1">
      <formula>$AM$14=1</formula>
    </cfRule>
    <cfRule type="expression" dxfId="41" priority="42" stopIfTrue="1">
      <formula>$AM$14=2</formula>
    </cfRule>
  </conditionalFormatting>
  <conditionalFormatting sqref="J76:Q81">
    <cfRule type="expression" dxfId="40" priority="39" stopIfTrue="1">
      <formula>$AM$14=1</formula>
    </cfRule>
    <cfRule type="expression" dxfId="39" priority="40" stopIfTrue="1">
      <formula>$AM$14=2</formula>
    </cfRule>
  </conditionalFormatting>
  <conditionalFormatting sqref="R76:Y81">
    <cfRule type="expression" dxfId="38" priority="37" stopIfTrue="1">
      <formula>$AM$14=1</formula>
    </cfRule>
    <cfRule type="expression" dxfId="37" priority="38" stopIfTrue="1">
      <formula>$AM$14=2</formula>
    </cfRule>
  </conditionalFormatting>
  <conditionalFormatting sqref="AM74:AO75">
    <cfRule type="expression" dxfId="36" priority="35" stopIfTrue="1">
      <formula>$AM$14=1</formula>
    </cfRule>
    <cfRule type="expression" dxfId="35" priority="36" stopIfTrue="1">
      <formula>$AM$14=2</formula>
    </cfRule>
  </conditionalFormatting>
  <conditionalFormatting sqref="AM80:AO81">
    <cfRule type="expression" dxfId="34" priority="33" stopIfTrue="1">
      <formula>$AM$14=1</formula>
    </cfRule>
    <cfRule type="expression" dxfId="33" priority="34" stopIfTrue="1">
      <formula>$AM$14=2</formula>
    </cfRule>
  </conditionalFormatting>
  <conditionalFormatting sqref="J10:AG15">
    <cfRule type="expression" dxfId="32" priority="27" stopIfTrue="1">
      <formula>$AM$14=1</formula>
    </cfRule>
    <cfRule type="expression" dxfId="31" priority="28" stopIfTrue="1">
      <formula>$AM$14=2</formula>
    </cfRule>
  </conditionalFormatting>
  <conditionalFormatting sqref="R16:Y21">
    <cfRule type="expression" dxfId="30" priority="29" stopIfTrue="1">
      <formula>$AM$20=1</formula>
    </cfRule>
    <cfRule type="expression" dxfId="29" priority="30" stopIfTrue="1">
      <formula>$AM$20=2</formula>
    </cfRule>
  </conditionalFormatting>
  <conditionalFormatting sqref="Z22:AG27">
    <cfRule type="expression" dxfId="28" priority="31" stopIfTrue="1">
      <formula>$AM$26=1</formula>
    </cfRule>
    <cfRule type="expression" dxfId="27" priority="32" stopIfTrue="1">
      <formula>$AM$26=2</formula>
    </cfRule>
  </conditionalFormatting>
  <conditionalFormatting sqref="Z18:AG21 Z16:AC17">
    <cfRule type="expression" dxfId="26" priority="25" stopIfTrue="1">
      <formula>$AM$14=1</formula>
    </cfRule>
    <cfRule type="expression" dxfId="25" priority="26" stopIfTrue="1">
      <formula>$AM$14=2</formula>
    </cfRule>
  </conditionalFormatting>
  <conditionalFormatting sqref="J16:Q21">
    <cfRule type="expression" dxfId="24" priority="23" stopIfTrue="1">
      <formula>$AM$14=1</formula>
    </cfRule>
    <cfRule type="expression" dxfId="23" priority="24" stopIfTrue="1">
      <formula>$AM$14=2</formula>
    </cfRule>
  </conditionalFormatting>
  <conditionalFormatting sqref="J22:Q27">
    <cfRule type="expression" dxfId="22" priority="21" stopIfTrue="1">
      <formula>$AM$14=1</formula>
    </cfRule>
    <cfRule type="expression" dxfId="21" priority="22" stopIfTrue="1">
      <formula>$AM$14=2</formula>
    </cfRule>
  </conditionalFormatting>
  <conditionalFormatting sqref="AH16:AO21">
    <cfRule type="expression" dxfId="20" priority="15" stopIfTrue="1">
      <formula>$AM$14=1</formula>
    </cfRule>
    <cfRule type="expression" dxfId="19" priority="16" stopIfTrue="1">
      <formula>$AM$14=2</formula>
    </cfRule>
  </conditionalFormatting>
  <conditionalFormatting sqref="AH10:AO15">
    <cfRule type="expression" dxfId="18" priority="17" stopIfTrue="1">
      <formula>$AM$14=1</formula>
    </cfRule>
    <cfRule type="expression" dxfId="17" priority="18" stopIfTrue="1">
      <formula>$AM$14=2</formula>
    </cfRule>
  </conditionalFormatting>
  <conditionalFormatting sqref="J28:Q33">
    <cfRule type="expression" dxfId="16" priority="13" stopIfTrue="1">
      <formula>$AM$14=1</formula>
    </cfRule>
    <cfRule type="expression" dxfId="15" priority="14" stopIfTrue="1">
      <formula>$AM$14=2</formula>
    </cfRule>
  </conditionalFormatting>
  <conditionalFormatting sqref="R28:Y33">
    <cfRule type="expression" dxfId="14" priority="11" stopIfTrue="1">
      <formula>$AM$14=1</formula>
    </cfRule>
    <cfRule type="expression" dxfId="13" priority="12" stopIfTrue="1">
      <formula>$AM$14=2</formula>
    </cfRule>
  </conditionalFormatting>
  <conditionalFormatting sqref="AH22:AO27">
    <cfRule type="expression" dxfId="12" priority="9" stopIfTrue="1">
      <formula>$AM$14=1</formula>
    </cfRule>
    <cfRule type="expression" dxfId="11" priority="10" stopIfTrue="1">
      <formula>$AM$14=2</formula>
    </cfRule>
  </conditionalFormatting>
  <conditionalFormatting sqref="AD16:AG17">
    <cfRule type="expression" dxfId="10" priority="5" stopIfTrue="1">
      <formula>$AM$14=1</formula>
    </cfRule>
    <cfRule type="expression" dxfId="9" priority="6" stopIfTrue="1">
      <formula>$AM$14=2</formula>
    </cfRule>
  </conditionalFormatting>
  <conditionalFormatting sqref="R22:Y27">
    <cfRule type="expression" dxfId="8" priority="3" stopIfTrue="1">
      <formula>$AM$14=1</formula>
    </cfRule>
    <cfRule type="expression" dxfId="7" priority="4" stopIfTrue="1">
      <formula>$AM$14=2</formula>
    </cfRule>
  </conditionalFormatting>
  <conditionalFormatting sqref="B64:I66">
    <cfRule type="expression" dxfId="6" priority="1" stopIfTrue="1">
      <formula>$AU$20=1</formula>
    </cfRule>
    <cfRule type="expression" dxfId="5" priority="2" stopIfTrue="1">
      <formula>$AU$20=2</formula>
    </cfRule>
  </conditionalFormatting>
  <pageMargins left="0" right="0" top="0" bottom="0" header="0.31496062992125984" footer="0.31496062992125984"/>
  <pageSetup paperSize="9" scale="98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O136"/>
  <sheetViews>
    <sheetView workbookViewId="0">
      <selection activeCell="B17" sqref="B17:M28"/>
    </sheetView>
  </sheetViews>
  <sheetFormatPr defaultColWidth="8.875" defaultRowHeight="13.5"/>
  <cols>
    <col min="1" max="1" width="0.75" style="62" customWidth="1"/>
    <col min="2" max="3" width="8.875" style="62"/>
    <col min="4" max="5" width="8.25" style="62" customWidth="1"/>
    <col min="6" max="15" width="6.875" style="62" customWidth="1"/>
    <col min="16" max="16384" width="8.875" style="62"/>
  </cols>
  <sheetData>
    <row r="1" spans="1:15" s="63" customFormat="1">
      <c r="A1" s="62"/>
      <c r="B1" s="704" t="s">
        <v>1517</v>
      </c>
      <c r="C1" s="704"/>
      <c r="D1" s="704"/>
      <c r="E1" s="704"/>
      <c r="F1" s="704"/>
      <c r="G1" s="704"/>
      <c r="H1" s="704"/>
      <c r="I1" s="704"/>
    </row>
    <row r="2" spans="1:15" s="63" customFormat="1">
      <c r="B2" s="704"/>
      <c r="C2" s="704"/>
      <c r="D2" s="704"/>
      <c r="E2" s="704"/>
      <c r="F2" s="704"/>
      <c r="G2" s="704"/>
      <c r="H2" s="704"/>
      <c r="I2" s="704"/>
    </row>
    <row r="3" spans="1:15" s="63" customFormat="1">
      <c r="A3" s="64"/>
      <c r="B3" s="705" t="s">
        <v>249</v>
      </c>
      <c r="C3" s="705"/>
      <c r="D3" s="64"/>
      <c r="E3" s="64"/>
      <c r="F3" s="64"/>
      <c r="G3" s="64"/>
      <c r="H3" s="64"/>
      <c r="I3" s="64"/>
    </row>
    <row r="4" spans="1:15" s="63" customFormat="1" ht="14.25" thickBot="1">
      <c r="A4" s="64"/>
      <c r="B4" s="705"/>
      <c r="C4" s="705"/>
      <c r="D4" s="65"/>
      <c r="E4" s="65"/>
      <c r="F4" s="65"/>
      <c r="G4" s="65"/>
      <c r="H4" s="65"/>
      <c r="I4" s="65"/>
      <c r="J4" s="66"/>
      <c r="K4" s="66"/>
    </row>
    <row r="5" spans="1:15" ht="7.9" customHeight="1">
      <c r="A5" s="63"/>
      <c r="B5" s="706" t="s">
        <v>1314</v>
      </c>
      <c r="C5" s="707" t="s">
        <v>1318</v>
      </c>
      <c r="D5" s="691" t="str">
        <f>IF(B5="","",VLOOKUP(B5,登録ナンバー!$A$4:$I$575,8,1))</f>
        <v>Ｋテニスカレッジ</v>
      </c>
      <c r="E5" s="691"/>
      <c r="F5" s="691"/>
      <c r="G5" s="67"/>
      <c r="H5" s="67"/>
      <c r="I5" s="67"/>
      <c r="J5" s="67"/>
      <c r="K5" s="72"/>
      <c r="L5" s="67"/>
      <c r="M5" s="67"/>
      <c r="N5" s="67"/>
      <c r="O5" s="68"/>
    </row>
    <row r="6" spans="1:15" ht="7.9" customHeight="1">
      <c r="B6" s="677"/>
      <c r="C6" s="678"/>
      <c r="D6" s="679"/>
      <c r="E6" s="679"/>
      <c r="F6" s="679"/>
      <c r="G6" s="69"/>
      <c r="H6" s="69"/>
      <c r="I6" s="69"/>
      <c r="J6" s="69"/>
      <c r="K6" s="71"/>
      <c r="L6" s="69"/>
      <c r="M6" s="69"/>
      <c r="N6" s="69"/>
      <c r="O6" s="70"/>
    </row>
    <row r="7" spans="1:15" ht="7.9" customHeight="1">
      <c r="B7" s="677" t="s">
        <v>1315</v>
      </c>
      <c r="C7" s="678" t="s">
        <v>1319</v>
      </c>
      <c r="D7" s="679"/>
      <c r="E7" s="679"/>
      <c r="F7" s="679"/>
      <c r="G7" s="69"/>
      <c r="H7" s="69"/>
      <c r="I7" s="69"/>
      <c r="J7" s="679"/>
      <c r="K7" s="703"/>
      <c r="L7" s="69"/>
      <c r="M7" s="69"/>
      <c r="N7" s="679"/>
      <c r="O7" s="685"/>
    </row>
    <row r="8" spans="1:15" ht="7.9" customHeight="1">
      <c r="B8" s="677"/>
      <c r="C8" s="678"/>
      <c r="D8" s="679"/>
      <c r="E8" s="679"/>
      <c r="F8" s="679"/>
      <c r="G8" s="69"/>
      <c r="H8" s="69"/>
      <c r="I8" s="69"/>
      <c r="J8" s="679"/>
      <c r="K8" s="703"/>
      <c r="L8" s="69"/>
      <c r="M8" s="69"/>
      <c r="N8" s="679"/>
      <c r="O8" s="685"/>
    </row>
    <row r="9" spans="1:15" ht="7.9" customHeight="1">
      <c r="B9" s="677" t="s">
        <v>1316</v>
      </c>
      <c r="C9" s="678" t="s">
        <v>1320</v>
      </c>
      <c r="D9" s="679" t="str">
        <f>IF(B5="","",VLOOKUP(B5,登録ナンバー!$A$4:$I$575,7,0))</f>
        <v>山口直彦</v>
      </c>
      <c r="E9" s="679"/>
      <c r="F9" s="681" t="str">
        <f>IF(B7="","",VLOOKUP(B7,登録ナンバー!$A$4:$I$575,7,0))</f>
        <v>川上悠作</v>
      </c>
      <c r="G9" s="679"/>
      <c r="H9" s="681" t="str">
        <f>IF(B9="","",VLOOKUP(B9,登録ナンバー!$A$4:$I$575,7,0))</f>
        <v>永里裕次</v>
      </c>
      <c r="I9" s="679"/>
      <c r="J9" s="681" t="str">
        <f>IF(B11="","",VLOOKUP(B11,登録ナンバー!$A$4:$I$575,7,0))</f>
        <v>坪田真嘉</v>
      </c>
      <c r="K9" s="683"/>
      <c r="L9" s="679" t="str">
        <f>IF(B13="","",VLOOKUP(B13,登録ナンバー!$A$4:$I$575,7,0))</f>
        <v/>
      </c>
      <c r="M9" s="683"/>
      <c r="N9" s="679" t="str">
        <f>IF(B15="","",VLOOKUP(B15,登録ナンバー!$A$4:$I$575,7,0))</f>
        <v/>
      </c>
      <c r="O9" s="685"/>
    </row>
    <row r="10" spans="1:15" ht="7.9" customHeight="1">
      <c r="B10" s="677"/>
      <c r="C10" s="678"/>
      <c r="D10" s="679"/>
      <c r="E10" s="679"/>
      <c r="F10" s="681"/>
      <c r="G10" s="679"/>
      <c r="H10" s="681"/>
      <c r="I10" s="679"/>
      <c r="J10" s="681"/>
      <c r="K10" s="683"/>
      <c r="L10" s="679"/>
      <c r="M10" s="683"/>
      <c r="N10" s="679"/>
      <c r="O10" s="685"/>
    </row>
    <row r="11" spans="1:15" ht="7.9" customHeight="1">
      <c r="B11" s="677" t="s">
        <v>1317</v>
      </c>
      <c r="C11" s="678" t="s">
        <v>1321</v>
      </c>
      <c r="D11" s="679"/>
      <c r="E11" s="679"/>
      <c r="F11" s="681"/>
      <c r="G11" s="679"/>
      <c r="H11" s="681"/>
      <c r="I11" s="679"/>
      <c r="J11" s="681"/>
      <c r="K11" s="683"/>
      <c r="L11" s="679"/>
      <c r="M11" s="683"/>
      <c r="N11" s="679"/>
      <c r="O11" s="685"/>
    </row>
    <row r="12" spans="1:15" ht="7.9" customHeight="1">
      <c r="B12" s="677"/>
      <c r="C12" s="678"/>
      <c r="D12" s="679"/>
      <c r="E12" s="679"/>
      <c r="F12" s="681"/>
      <c r="G12" s="679"/>
      <c r="H12" s="681"/>
      <c r="I12" s="679"/>
      <c r="J12" s="681"/>
      <c r="K12" s="683"/>
      <c r="L12" s="679"/>
      <c r="M12" s="683"/>
      <c r="N12" s="679"/>
      <c r="O12" s="685"/>
    </row>
    <row r="13" spans="1:15" ht="7.9" customHeight="1">
      <c r="B13" s="677"/>
      <c r="C13" s="678"/>
      <c r="D13" s="679" t="str">
        <f>IF(C5="","",VLOOKUP(C5,登録ナンバー!$A$4:$I$575,7,0))</f>
        <v>池尻陽香</v>
      </c>
      <c r="E13" s="679"/>
      <c r="F13" s="681" t="str">
        <f>IF(C7="","",VLOOKUP(C7,登録ナンバー!$A$4:$I$575,7,0))</f>
        <v>池尻姫欧</v>
      </c>
      <c r="G13" s="679"/>
      <c r="H13" s="681" t="str">
        <f>IF(C9="","",VLOOKUP(C9,登録ナンバー!$A$4:$I$575,7,0))</f>
        <v>山口美由希</v>
      </c>
      <c r="I13" s="679"/>
      <c r="J13" s="681" t="str">
        <f>IF(C11="","",VLOOKUP(C11,登録ナンバー!$A$4:$I$575,7,0))</f>
        <v>永松貴子</v>
      </c>
      <c r="K13" s="683"/>
      <c r="L13" s="679" t="str">
        <f>IF(C13="","",VLOOKUP(C13,登録ナンバー!$A$4:$I$575,7,0))</f>
        <v/>
      </c>
      <c r="M13" s="683"/>
      <c r="N13" s="679" t="str">
        <f>IF(C15="","",VLOOKUP(C15,登録ナンバー!$A$4:$I$575,7,0))</f>
        <v/>
      </c>
      <c r="O13" s="685"/>
    </row>
    <row r="14" spans="1:15" ht="7.9" customHeight="1">
      <c r="B14" s="677"/>
      <c r="C14" s="678"/>
      <c r="D14" s="679"/>
      <c r="E14" s="679"/>
      <c r="F14" s="681"/>
      <c r="G14" s="679"/>
      <c r="H14" s="681"/>
      <c r="I14" s="679"/>
      <c r="J14" s="681"/>
      <c r="K14" s="683"/>
      <c r="L14" s="679"/>
      <c r="M14" s="683"/>
      <c r="N14" s="679"/>
      <c r="O14" s="685"/>
    </row>
    <row r="15" spans="1:15" ht="7.9" customHeight="1">
      <c r="B15" s="677"/>
      <c r="C15" s="678"/>
      <c r="D15" s="679"/>
      <c r="E15" s="679"/>
      <c r="F15" s="681"/>
      <c r="G15" s="679"/>
      <c r="H15" s="681"/>
      <c r="I15" s="679"/>
      <c r="J15" s="681"/>
      <c r="K15" s="683"/>
      <c r="L15" s="679"/>
      <c r="M15" s="683"/>
      <c r="N15" s="679"/>
      <c r="O15" s="685"/>
    </row>
    <row r="16" spans="1:15" ht="7.9" customHeight="1" thickBot="1">
      <c r="B16" s="698"/>
      <c r="C16" s="697"/>
      <c r="D16" s="692"/>
      <c r="E16" s="692"/>
      <c r="F16" s="693"/>
      <c r="G16" s="692"/>
      <c r="H16" s="693"/>
      <c r="I16" s="692"/>
      <c r="J16" s="693"/>
      <c r="K16" s="694"/>
      <c r="L16" s="679"/>
      <c r="M16" s="683"/>
      <c r="N16" s="679"/>
      <c r="O16" s="685"/>
    </row>
    <row r="17" spans="2:15" ht="7.9" customHeight="1" thickTop="1">
      <c r="B17" s="701" t="s">
        <v>1322</v>
      </c>
      <c r="C17" s="690" t="s">
        <v>1377</v>
      </c>
      <c r="D17" s="679" t="str">
        <f>IF(B17="","",VLOOKUP(B17,登録ナンバー!$A$4:$I$575,8,0))</f>
        <v>フレンズ</v>
      </c>
      <c r="E17" s="679"/>
      <c r="F17" s="691"/>
      <c r="G17" s="67"/>
      <c r="H17" s="67"/>
      <c r="I17" s="67"/>
      <c r="J17" s="67"/>
      <c r="K17" s="75"/>
      <c r="L17" s="73"/>
      <c r="M17" s="78"/>
      <c r="N17" s="73"/>
      <c r="O17" s="74"/>
    </row>
    <row r="18" spans="2:15" ht="7.9" customHeight="1">
      <c r="B18" s="677"/>
      <c r="C18" s="678"/>
      <c r="D18" s="679"/>
      <c r="E18" s="679"/>
      <c r="F18" s="679"/>
      <c r="G18" s="69"/>
      <c r="H18" s="69"/>
      <c r="I18" s="69"/>
      <c r="J18" s="69"/>
      <c r="K18" s="76"/>
      <c r="L18" s="69"/>
      <c r="M18" s="76"/>
      <c r="N18" s="69"/>
      <c r="O18" s="70"/>
    </row>
    <row r="19" spans="2:15" ht="7.9" customHeight="1">
      <c r="B19" s="677" t="s">
        <v>1373</v>
      </c>
      <c r="C19" s="678" t="s">
        <v>1378</v>
      </c>
      <c r="D19" s="679"/>
      <c r="E19" s="679"/>
      <c r="F19" s="679"/>
      <c r="G19" s="69"/>
      <c r="H19" s="69"/>
      <c r="I19" s="69"/>
      <c r="J19" s="679"/>
      <c r="K19" s="683"/>
      <c r="L19" s="69"/>
      <c r="M19" s="76"/>
      <c r="N19" s="679"/>
      <c r="O19" s="685"/>
    </row>
    <row r="20" spans="2:15" ht="7.9" customHeight="1">
      <c r="B20" s="677"/>
      <c r="C20" s="678"/>
      <c r="D20" s="679"/>
      <c r="E20" s="679"/>
      <c r="F20" s="679"/>
      <c r="G20" s="69"/>
      <c r="H20" s="69"/>
      <c r="I20" s="69"/>
      <c r="J20" s="679"/>
      <c r="K20" s="683"/>
      <c r="L20" s="69"/>
      <c r="M20" s="76"/>
      <c r="N20" s="679"/>
      <c r="O20" s="685"/>
    </row>
    <row r="21" spans="2:15" ht="7.9" customHeight="1">
      <c r="B21" s="677" t="s">
        <v>1374</v>
      </c>
      <c r="C21" s="678" t="s">
        <v>1379</v>
      </c>
      <c r="D21" s="679" t="str">
        <f>IF(B17="","",VLOOKUP(B17,登録ナンバー!$A$4:$I$575,7,0))</f>
        <v>水本淳史</v>
      </c>
      <c r="E21" s="679"/>
      <c r="F21" s="681" t="str">
        <f>IF(B19="","",VLOOKUP(B19,登録ナンバー!$A$4:$I$575,7,0))</f>
        <v>成宮康弘</v>
      </c>
      <c r="G21" s="679"/>
      <c r="H21" s="681" t="str">
        <f>IF(B21="","",VLOOKUP(B21,登録ナンバー!$A$4:$I$575,7,0))</f>
        <v>水本佑人</v>
      </c>
      <c r="I21" s="679"/>
      <c r="J21" s="681" t="str">
        <f>IF(B23="","",VLOOKUP(B23,登録ナンバー!$A$4:$I$575,7,0))</f>
        <v>池端誠治</v>
      </c>
      <c r="K21" s="683"/>
      <c r="L21" s="679" t="str">
        <f>IF(B25="","",VLOOKUP(B25,登録ナンバー!$A$4:$I$575,7,0))</f>
        <v>三代康成</v>
      </c>
      <c r="M21" s="683"/>
      <c r="N21" s="679" t="str">
        <f>IF(B27="","",VLOOKUP(B27,登録ナンバー!$A$4:$I$575,7,0))</f>
        <v/>
      </c>
      <c r="O21" s="685"/>
    </row>
    <row r="22" spans="2:15" ht="7.9" customHeight="1">
      <c r="B22" s="677"/>
      <c r="C22" s="678"/>
      <c r="D22" s="679"/>
      <c r="E22" s="679"/>
      <c r="F22" s="681"/>
      <c r="G22" s="679"/>
      <c r="H22" s="681"/>
      <c r="I22" s="679"/>
      <c r="J22" s="681"/>
      <c r="K22" s="683"/>
      <c r="L22" s="679"/>
      <c r="M22" s="683"/>
      <c r="N22" s="679"/>
      <c r="O22" s="685"/>
    </row>
    <row r="23" spans="2:15" ht="7.9" customHeight="1">
      <c r="B23" s="677" t="s">
        <v>1375</v>
      </c>
      <c r="C23" s="678" t="s">
        <v>1380</v>
      </c>
      <c r="D23" s="679"/>
      <c r="E23" s="679"/>
      <c r="F23" s="681"/>
      <c r="G23" s="679"/>
      <c r="H23" s="681"/>
      <c r="I23" s="679"/>
      <c r="J23" s="681"/>
      <c r="K23" s="683"/>
      <c r="L23" s="679"/>
      <c r="M23" s="683"/>
      <c r="N23" s="679"/>
      <c r="O23" s="685"/>
    </row>
    <row r="24" spans="2:15" ht="7.9" customHeight="1">
      <c r="B24" s="677"/>
      <c r="C24" s="678"/>
      <c r="D24" s="679"/>
      <c r="E24" s="679"/>
      <c r="F24" s="681"/>
      <c r="G24" s="679"/>
      <c r="H24" s="681"/>
      <c r="I24" s="679"/>
      <c r="J24" s="681"/>
      <c r="K24" s="683"/>
      <c r="L24" s="679"/>
      <c r="M24" s="683"/>
      <c r="N24" s="679"/>
      <c r="O24" s="685"/>
    </row>
    <row r="25" spans="2:15" ht="7.9" customHeight="1">
      <c r="B25" s="677" t="s">
        <v>1376</v>
      </c>
      <c r="C25" s="678"/>
      <c r="D25" s="679" t="str">
        <f>IF(C17="","",VLOOKUP(C17,登録ナンバー!$A$4:$I$575,7,0))</f>
        <v>三代梨絵</v>
      </c>
      <c r="E25" s="679"/>
      <c r="F25" s="681" t="str">
        <f>IF(C19="","",VLOOKUP(C19,登録ナンバー!$A$4:$I$575,7,0))</f>
        <v>土肥祐子</v>
      </c>
      <c r="G25" s="679"/>
      <c r="H25" s="681" t="str">
        <f>IF(C21="","",VLOOKUP(C21,登録ナンバー!$A$4:$I$575,7,0))</f>
        <v>大野美南</v>
      </c>
      <c r="I25" s="679"/>
      <c r="J25" s="681" t="str">
        <f>IF(C23="","",VLOOKUP(C23,登録ナンバー!$A$4:$I$575,7,0))</f>
        <v>鍵弥初美</v>
      </c>
      <c r="K25" s="683"/>
      <c r="L25" s="679" t="str">
        <f>IF(C25="","",VLOOKUP(C25,登録ナンバー!$A$4:$I$575,7,0))</f>
        <v/>
      </c>
      <c r="M25" s="683"/>
      <c r="N25" s="679" t="str">
        <f>IF(C27="","",VLOOKUP(C27,登録ナンバー!$A$4:$I$575,7,0))</f>
        <v/>
      </c>
      <c r="O25" s="685"/>
    </row>
    <row r="26" spans="2:15" ht="7.9" customHeight="1">
      <c r="B26" s="677"/>
      <c r="C26" s="678"/>
      <c r="D26" s="679"/>
      <c r="E26" s="679"/>
      <c r="F26" s="681"/>
      <c r="G26" s="679"/>
      <c r="H26" s="681"/>
      <c r="I26" s="679"/>
      <c r="J26" s="681"/>
      <c r="K26" s="683"/>
      <c r="L26" s="679"/>
      <c r="M26" s="683"/>
      <c r="N26" s="679"/>
      <c r="O26" s="685"/>
    </row>
    <row r="27" spans="2:15" ht="7.9" customHeight="1">
      <c r="B27" s="677"/>
      <c r="C27" s="678"/>
      <c r="D27" s="679"/>
      <c r="E27" s="679"/>
      <c r="F27" s="681"/>
      <c r="G27" s="679"/>
      <c r="H27" s="681"/>
      <c r="I27" s="679"/>
      <c r="J27" s="681"/>
      <c r="K27" s="683"/>
      <c r="L27" s="679"/>
      <c r="M27" s="683"/>
      <c r="N27" s="679"/>
      <c r="O27" s="685"/>
    </row>
    <row r="28" spans="2:15" ht="7.9" customHeight="1" thickBot="1">
      <c r="B28" s="698"/>
      <c r="C28" s="697"/>
      <c r="D28" s="692"/>
      <c r="E28" s="692"/>
      <c r="F28" s="693"/>
      <c r="G28" s="692"/>
      <c r="H28" s="693"/>
      <c r="I28" s="692"/>
      <c r="J28" s="693"/>
      <c r="K28" s="694"/>
      <c r="L28" s="692"/>
      <c r="M28" s="694"/>
      <c r="N28" s="692"/>
      <c r="O28" s="695"/>
    </row>
    <row r="29" spans="2:15" ht="7.9" customHeight="1" thickTop="1">
      <c r="B29" s="701" t="s">
        <v>1343</v>
      </c>
      <c r="C29" s="690" t="s">
        <v>1349</v>
      </c>
      <c r="D29" s="679" t="str">
        <f>IF(B29="","",VLOOKUP(B29,登録ナンバー!$A$4:$I$575,8,1))</f>
        <v>東近江グリフィンズ</v>
      </c>
      <c r="E29" s="679"/>
      <c r="F29" s="691"/>
      <c r="G29" s="67"/>
      <c r="H29" s="67"/>
      <c r="I29" s="67"/>
      <c r="J29" s="67"/>
      <c r="K29" s="75"/>
      <c r="L29" s="69"/>
      <c r="M29" s="76"/>
      <c r="N29" s="69"/>
      <c r="O29" s="70"/>
    </row>
    <row r="30" spans="2:15" ht="7.9" customHeight="1">
      <c r="B30" s="677"/>
      <c r="C30" s="678"/>
      <c r="D30" s="679"/>
      <c r="E30" s="679"/>
      <c r="F30" s="679"/>
      <c r="G30" s="69"/>
      <c r="H30" s="69"/>
      <c r="I30" s="69"/>
      <c r="J30" s="69"/>
      <c r="K30" s="76"/>
      <c r="L30" s="69"/>
      <c r="M30" s="76"/>
      <c r="N30" s="69"/>
      <c r="O30" s="70"/>
    </row>
    <row r="31" spans="2:15" ht="7.9" customHeight="1">
      <c r="B31" s="677" t="s">
        <v>1344</v>
      </c>
      <c r="C31" s="678" t="s">
        <v>1350</v>
      </c>
      <c r="D31" s="679"/>
      <c r="E31" s="679"/>
      <c r="F31" s="679"/>
      <c r="G31" s="69"/>
      <c r="H31" s="69"/>
      <c r="I31" s="69"/>
      <c r="J31" s="679"/>
      <c r="K31" s="683"/>
      <c r="L31" s="69"/>
      <c r="M31" s="76"/>
      <c r="N31" s="679"/>
      <c r="O31" s="685"/>
    </row>
    <row r="32" spans="2:15" ht="7.9" customHeight="1">
      <c r="B32" s="677"/>
      <c r="C32" s="678"/>
      <c r="D32" s="679"/>
      <c r="E32" s="679"/>
      <c r="F32" s="679"/>
      <c r="G32" s="69"/>
      <c r="H32" s="69"/>
      <c r="I32" s="69"/>
      <c r="J32" s="679"/>
      <c r="K32" s="683"/>
      <c r="L32" s="69"/>
      <c r="M32" s="76"/>
      <c r="N32" s="679"/>
      <c r="O32" s="685"/>
    </row>
    <row r="33" spans="2:15" ht="7.9" customHeight="1">
      <c r="B33" s="677" t="s">
        <v>1345</v>
      </c>
      <c r="C33" s="678" t="s">
        <v>1351</v>
      </c>
      <c r="D33" s="679" t="str">
        <f>IF(B29="","",VLOOKUP(B29,登録ナンバー!$A$4:$I$575,7,0))</f>
        <v>中根啓伍</v>
      </c>
      <c r="E33" s="679"/>
      <c r="F33" s="681" t="str">
        <f>IF(B31="","",VLOOKUP(B31,登録ナンバー!$A$4:$I$575,7,0))</f>
        <v>瀬古悠貴</v>
      </c>
      <c r="G33" s="679"/>
      <c r="H33" s="681" t="str">
        <f>IF(B33="","",VLOOKUP(B33,登録ナンバー!$A$4:$I$575,7,0))</f>
        <v>小出周平</v>
      </c>
      <c r="I33" s="679"/>
      <c r="J33" s="681" t="str">
        <f>IF(B35="","",VLOOKUP(B35,登録ナンバー!$A$4:$I$575,7,0))</f>
        <v>菊地健太郎</v>
      </c>
      <c r="K33" s="683"/>
      <c r="L33" s="679" t="str">
        <f>IF(B37="","",VLOOKUP(B37,登録ナンバー!$A$4:$I$575,7,0))</f>
        <v>濱田彬弘</v>
      </c>
      <c r="M33" s="683"/>
      <c r="N33" s="679" t="str">
        <f>IF(B39="","",VLOOKUP(B39,登録ナンバー!$A$4:$I$575,7,0))</f>
        <v>藤井正和</v>
      </c>
      <c r="O33" s="685"/>
    </row>
    <row r="34" spans="2:15" ht="7.9" customHeight="1">
      <c r="B34" s="677"/>
      <c r="C34" s="678"/>
      <c r="D34" s="679"/>
      <c r="E34" s="679"/>
      <c r="F34" s="681"/>
      <c r="G34" s="679"/>
      <c r="H34" s="681"/>
      <c r="I34" s="679"/>
      <c r="J34" s="681"/>
      <c r="K34" s="683"/>
      <c r="L34" s="679"/>
      <c r="M34" s="683"/>
      <c r="N34" s="679"/>
      <c r="O34" s="685"/>
    </row>
    <row r="35" spans="2:15" ht="7.9" customHeight="1">
      <c r="B35" s="677" t="s">
        <v>1346</v>
      </c>
      <c r="C35" s="678" t="s">
        <v>1352</v>
      </c>
      <c r="D35" s="679"/>
      <c r="E35" s="679"/>
      <c r="F35" s="681"/>
      <c r="G35" s="679"/>
      <c r="H35" s="681"/>
      <c r="I35" s="679"/>
      <c r="J35" s="681"/>
      <c r="K35" s="683"/>
      <c r="L35" s="679"/>
      <c r="M35" s="683"/>
      <c r="N35" s="679"/>
      <c r="O35" s="685"/>
    </row>
    <row r="36" spans="2:15" ht="7.9" customHeight="1">
      <c r="B36" s="677"/>
      <c r="C36" s="678"/>
      <c r="D36" s="679"/>
      <c r="E36" s="679"/>
      <c r="F36" s="681"/>
      <c r="G36" s="679"/>
      <c r="H36" s="681"/>
      <c r="I36" s="679"/>
      <c r="J36" s="681"/>
      <c r="K36" s="683"/>
      <c r="L36" s="679"/>
      <c r="M36" s="683"/>
      <c r="N36" s="679"/>
      <c r="O36" s="685"/>
    </row>
    <row r="37" spans="2:15" ht="7.9" customHeight="1">
      <c r="B37" s="677" t="s">
        <v>1347</v>
      </c>
      <c r="C37" s="678"/>
      <c r="D37" s="679" t="str">
        <f>IF(C29="","",VLOOKUP(C29,登録ナンバー!$A$4:$I$575,7,0))</f>
        <v>荒木麻友</v>
      </c>
      <c r="E37" s="679"/>
      <c r="F37" s="702" t="str">
        <f>IF(C31="","",VLOOKUP(C31,登録ナンバー!$A$4:$I$575,7,0))</f>
        <v>吉村安梨佐</v>
      </c>
      <c r="G37" s="702"/>
      <c r="H37" s="679" t="str">
        <f>IF(C33="","",VLOOKUP(C33,登録ナンバー!$A$4:$I$575,7,0))</f>
        <v>濱田晴香</v>
      </c>
      <c r="I37" s="679"/>
      <c r="J37" s="681" t="str">
        <f>IF(C35="","",VLOOKUP(C35,登録ナンバー!$A$4:$I$575,7,0))</f>
        <v>岩崎順子</v>
      </c>
      <c r="K37" s="683"/>
      <c r="L37" s="679" t="str">
        <f>IF(C37="","",VLOOKUP(C37,登録ナンバー!$A$4:$I$575,7,0))</f>
        <v/>
      </c>
      <c r="M37" s="683"/>
      <c r="N37" s="679" t="str">
        <f>IF(C39="","",VLOOKUP(C39,登録ナンバー!$A$4:$I$575,7,0))</f>
        <v/>
      </c>
      <c r="O37" s="685"/>
    </row>
    <row r="38" spans="2:15" ht="7.9" customHeight="1">
      <c r="B38" s="677"/>
      <c r="C38" s="678"/>
      <c r="D38" s="679"/>
      <c r="E38" s="679"/>
      <c r="F38" s="702"/>
      <c r="G38" s="702"/>
      <c r="H38" s="679"/>
      <c r="I38" s="679"/>
      <c r="J38" s="681"/>
      <c r="K38" s="683"/>
      <c r="L38" s="679"/>
      <c r="M38" s="683"/>
      <c r="N38" s="679"/>
      <c r="O38" s="685"/>
    </row>
    <row r="39" spans="2:15" ht="7.9" customHeight="1">
      <c r="B39" s="677" t="s">
        <v>1348</v>
      </c>
      <c r="C39" s="678"/>
      <c r="D39" s="679"/>
      <c r="E39" s="679"/>
      <c r="F39" s="702"/>
      <c r="G39" s="702"/>
      <c r="H39" s="679"/>
      <c r="I39" s="679"/>
      <c r="J39" s="681"/>
      <c r="K39" s="683"/>
      <c r="L39" s="679"/>
      <c r="M39" s="683"/>
      <c r="N39" s="679"/>
      <c r="O39" s="685"/>
    </row>
    <row r="40" spans="2:15" ht="7.9" customHeight="1" thickBot="1">
      <c r="B40" s="698"/>
      <c r="C40" s="697"/>
      <c r="D40" s="692"/>
      <c r="E40" s="692"/>
      <c r="F40" s="702"/>
      <c r="G40" s="702"/>
      <c r="H40" s="692"/>
      <c r="I40" s="692"/>
      <c r="J40" s="693"/>
      <c r="K40" s="694"/>
      <c r="L40" s="692"/>
      <c r="M40" s="694"/>
      <c r="N40" s="692"/>
      <c r="O40" s="695"/>
    </row>
    <row r="41" spans="2:15" ht="7.9" customHeight="1" thickTop="1" thickBot="1">
      <c r="B41" s="701" t="s">
        <v>1381</v>
      </c>
      <c r="C41" s="690" t="s">
        <v>1385</v>
      </c>
      <c r="D41" s="679" t="str">
        <f>IF(B41="","",VLOOKUP(B41,登録ナンバー!$A$4:$I$575,8,0))</f>
        <v>アンヴァース</v>
      </c>
      <c r="E41" s="679"/>
      <c r="F41" s="679"/>
      <c r="G41" s="69"/>
      <c r="H41" s="67"/>
      <c r="I41" s="67"/>
      <c r="J41" s="67"/>
      <c r="K41" s="75"/>
      <c r="L41" s="69"/>
      <c r="M41" s="77"/>
      <c r="N41" s="69"/>
      <c r="O41" s="70"/>
    </row>
    <row r="42" spans="2:15" ht="7.9" customHeight="1" thickTop="1">
      <c r="B42" s="677"/>
      <c r="C42" s="678"/>
      <c r="D42" s="679"/>
      <c r="E42" s="679"/>
      <c r="F42" s="679"/>
      <c r="G42" s="69"/>
      <c r="H42" s="69"/>
      <c r="I42" s="69"/>
      <c r="J42" s="69"/>
      <c r="K42" s="76"/>
      <c r="L42" s="69"/>
      <c r="M42" s="76"/>
      <c r="N42" s="69"/>
      <c r="O42" s="70"/>
    </row>
    <row r="43" spans="2:15" ht="7.9" customHeight="1">
      <c r="B43" s="677" t="s">
        <v>1382</v>
      </c>
      <c r="C43" s="678" t="s">
        <v>1386</v>
      </c>
      <c r="D43" s="679"/>
      <c r="E43" s="679"/>
      <c r="F43" s="679"/>
      <c r="G43" s="69"/>
      <c r="H43" s="69"/>
      <c r="I43" s="69"/>
      <c r="J43" s="679"/>
      <c r="K43" s="683"/>
      <c r="L43" s="69"/>
      <c r="M43" s="76"/>
      <c r="N43" s="679"/>
      <c r="O43" s="685"/>
    </row>
    <row r="44" spans="2:15" ht="7.9" customHeight="1">
      <c r="B44" s="677"/>
      <c r="C44" s="678"/>
      <c r="D44" s="679"/>
      <c r="E44" s="679"/>
      <c r="F44" s="679"/>
      <c r="G44" s="69"/>
      <c r="H44" s="69"/>
      <c r="I44" s="69"/>
      <c r="J44" s="679"/>
      <c r="K44" s="683"/>
      <c r="L44" s="69"/>
      <c r="M44" s="76"/>
      <c r="N44" s="679"/>
      <c r="O44" s="685"/>
    </row>
    <row r="45" spans="2:15" ht="7.9" customHeight="1">
      <c r="B45" s="677" t="s">
        <v>1383</v>
      </c>
      <c r="C45" s="678" t="s">
        <v>1387</v>
      </c>
      <c r="D45" s="679" t="str">
        <f>IF(B41="","",VLOOKUP(B41,登録ナンバー!$A$4:$I$575,7,0))</f>
        <v>上津慶和</v>
      </c>
      <c r="E45" s="679"/>
      <c r="F45" s="681" t="str">
        <f>IF(B43="","",VLOOKUP(B43,登録ナンバー!$A$4:$I$575,7,0))</f>
        <v>猪飼尚輝</v>
      </c>
      <c r="G45" s="679"/>
      <c r="H45" s="681" t="str">
        <f>IF(B45="","",VLOOKUP(B45,登録ナンバー!$A$4:$I$575,7,0))</f>
        <v>片桐靖之</v>
      </c>
      <c r="I45" s="679"/>
      <c r="J45" s="681" t="str">
        <f>IF(B47="","",VLOOKUP(B47,登録ナンバー!$A$4:$I$575,7,0))</f>
        <v>鈴木智彦</v>
      </c>
      <c r="K45" s="683"/>
      <c r="L45" s="679" t="str">
        <f>IF(B49="","",VLOOKUP(B49,登録ナンバー!$A$4:$I$575,7,0))</f>
        <v/>
      </c>
      <c r="M45" s="683"/>
      <c r="N45" s="679" t="str">
        <f>IF(B51="","",VLOOKUP(B51,登録ナンバー!$A$4:$I$575,7,0))</f>
        <v/>
      </c>
      <c r="O45" s="685"/>
    </row>
    <row r="46" spans="2:15" ht="7.9" customHeight="1">
      <c r="B46" s="677"/>
      <c r="C46" s="678"/>
      <c r="D46" s="679"/>
      <c r="E46" s="679"/>
      <c r="F46" s="681"/>
      <c r="G46" s="679"/>
      <c r="H46" s="681"/>
      <c r="I46" s="679"/>
      <c r="J46" s="681"/>
      <c r="K46" s="683"/>
      <c r="L46" s="679"/>
      <c r="M46" s="683"/>
      <c r="N46" s="679"/>
      <c r="O46" s="685"/>
    </row>
    <row r="47" spans="2:15" ht="7.9" customHeight="1">
      <c r="B47" s="677" t="s">
        <v>1384</v>
      </c>
      <c r="C47" s="678"/>
      <c r="D47" s="679"/>
      <c r="E47" s="679"/>
      <c r="F47" s="681"/>
      <c r="G47" s="679"/>
      <c r="H47" s="681"/>
      <c r="I47" s="679"/>
      <c r="J47" s="681"/>
      <c r="K47" s="683"/>
      <c r="L47" s="679"/>
      <c r="M47" s="683"/>
      <c r="N47" s="679"/>
      <c r="O47" s="685"/>
    </row>
    <row r="48" spans="2:15" ht="7.9" customHeight="1" thickBot="1">
      <c r="B48" s="677"/>
      <c r="C48" s="678"/>
      <c r="D48" s="679"/>
      <c r="E48" s="679"/>
      <c r="F48" s="681"/>
      <c r="G48" s="679"/>
      <c r="H48" s="681"/>
      <c r="I48" s="679"/>
      <c r="J48" s="681"/>
      <c r="K48" s="683"/>
      <c r="L48" s="679"/>
      <c r="M48" s="683"/>
      <c r="N48" s="692"/>
      <c r="O48" s="695"/>
    </row>
    <row r="49" spans="2:15" ht="7.9" customHeight="1" thickTop="1">
      <c r="B49" s="677"/>
      <c r="C49" s="678"/>
      <c r="D49" s="679" t="str">
        <f>IF(C41="","",VLOOKUP(C41,登録ナンバー!$A$4:$I$575,7,0))</f>
        <v>片桐美里</v>
      </c>
      <c r="E49" s="679"/>
      <c r="F49" s="681" t="str">
        <f>IF(C43="","",VLOOKUP(C43,登録ナンバー!$A$4:$I$575,7,0))</f>
        <v>青木知里</v>
      </c>
      <c r="G49" s="679"/>
      <c r="H49" s="681" t="str">
        <f>IF(C45="","",VLOOKUP(C45,登録ナンバー!$A$4:$I$575,7,0))</f>
        <v>末木久美子</v>
      </c>
      <c r="I49" s="679"/>
      <c r="J49" s="681" t="str">
        <f>IF(C47="","",VLOOKUP(C47,登録ナンバー!$A$4:$I$575,7,0))</f>
        <v/>
      </c>
      <c r="K49" s="683"/>
      <c r="L49" s="679" t="str">
        <f>IF(C49="","",VLOOKUP(C49,登録ナンバー!$A$4:$I$575,7,0))</f>
        <v/>
      </c>
      <c r="M49" s="683"/>
      <c r="N49" s="679" t="str">
        <f>IF(C51="","",VLOOKUP(C51,登録ナンバー!$A$4:$I$575,7,0))</f>
        <v/>
      </c>
      <c r="O49" s="685"/>
    </row>
    <row r="50" spans="2:15" ht="7.9" customHeight="1">
      <c r="B50" s="677"/>
      <c r="C50" s="678"/>
      <c r="D50" s="679"/>
      <c r="E50" s="679"/>
      <c r="F50" s="681"/>
      <c r="G50" s="679"/>
      <c r="H50" s="681"/>
      <c r="I50" s="679"/>
      <c r="J50" s="681"/>
      <c r="K50" s="683"/>
      <c r="L50" s="679"/>
      <c r="M50" s="683"/>
      <c r="N50" s="679"/>
      <c r="O50" s="685"/>
    </row>
    <row r="51" spans="2:15" ht="7.9" customHeight="1">
      <c r="B51" s="677"/>
      <c r="C51" s="678"/>
      <c r="D51" s="679"/>
      <c r="E51" s="679"/>
      <c r="F51" s="681"/>
      <c r="G51" s="679"/>
      <c r="H51" s="681"/>
      <c r="I51" s="679"/>
      <c r="J51" s="681"/>
      <c r="K51" s="683"/>
      <c r="L51" s="679"/>
      <c r="M51" s="683"/>
      <c r="N51" s="679"/>
      <c r="O51" s="685"/>
    </row>
    <row r="52" spans="2:15" ht="7.9" customHeight="1" thickBot="1">
      <c r="B52" s="696"/>
      <c r="C52" s="700"/>
      <c r="D52" s="692"/>
      <c r="E52" s="692"/>
      <c r="F52" s="693"/>
      <c r="G52" s="692"/>
      <c r="H52" s="693"/>
      <c r="I52" s="692"/>
      <c r="J52" s="693"/>
      <c r="K52" s="694"/>
      <c r="L52" s="692"/>
      <c r="M52" s="694"/>
      <c r="N52" s="692"/>
      <c r="O52" s="695"/>
    </row>
    <row r="53" spans="2:15" ht="7.9" customHeight="1" thickTop="1">
      <c r="B53" s="689" t="s">
        <v>1355</v>
      </c>
      <c r="C53" s="699" t="s">
        <v>1360</v>
      </c>
      <c r="D53" s="679" t="str">
        <f>IF(B53="","",VLOOKUP(B53,登録ナンバー!$A$4:$I$575,8,1))</f>
        <v>アビックＢＢ</v>
      </c>
      <c r="E53" s="679"/>
      <c r="F53" s="691"/>
      <c r="G53" s="67"/>
      <c r="H53" s="67"/>
      <c r="I53" s="67"/>
      <c r="J53" s="67"/>
      <c r="K53" s="75"/>
      <c r="L53" s="69"/>
      <c r="M53" s="76"/>
      <c r="N53" s="69"/>
      <c r="O53" s="70"/>
    </row>
    <row r="54" spans="2:15" ht="7.9" customHeight="1">
      <c r="B54" s="677"/>
      <c r="C54" s="678"/>
      <c r="D54" s="679"/>
      <c r="E54" s="679"/>
      <c r="F54" s="679"/>
      <c r="G54" s="69"/>
      <c r="H54" s="69"/>
      <c r="I54" s="69"/>
      <c r="J54" s="69"/>
      <c r="K54" s="76"/>
      <c r="L54" s="69"/>
      <c r="M54" s="76"/>
      <c r="N54" s="69"/>
      <c r="O54" s="70"/>
    </row>
    <row r="55" spans="2:15" ht="7.9" customHeight="1">
      <c r="B55" s="677" t="s">
        <v>1356</v>
      </c>
      <c r="C55" s="678" t="s">
        <v>1361</v>
      </c>
      <c r="D55" s="679"/>
      <c r="E55" s="679"/>
      <c r="F55" s="679"/>
      <c r="G55" s="69"/>
      <c r="H55" s="69"/>
      <c r="I55" s="69"/>
      <c r="J55" s="679"/>
      <c r="K55" s="683"/>
      <c r="L55" s="69"/>
      <c r="M55" s="76"/>
      <c r="N55" s="679"/>
      <c r="O55" s="685"/>
    </row>
    <row r="56" spans="2:15" ht="7.9" customHeight="1">
      <c r="B56" s="677"/>
      <c r="C56" s="678"/>
      <c r="D56" s="679"/>
      <c r="E56" s="679"/>
      <c r="F56" s="679"/>
      <c r="G56" s="69"/>
      <c r="H56" s="69"/>
      <c r="I56" s="69"/>
      <c r="J56" s="679"/>
      <c r="K56" s="683"/>
      <c r="L56" s="69"/>
      <c r="M56" s="76"/>
      <c r="N56" s="679"/>
      <c r="O56" s="685"/>
    </row>
    <row r="57" spans="2:15" ht="7.9" customHeight="1">
      <c r="B57" s="677" t="s">
        <v>1357</v>
      </c>
      <c r="C57" s="678" t="s">
        <v>1362</v>
      </c>
      <c r="D57" s="679" t="str">
        <f>IF(B53="","",VLOOKUP(B53,登録ナンバー!$A$4:$I$575,7,0))</f>
        <v>佐藤政之</v>
      </c>
      <c r="E57" s="679"/>
      <c r="F57" s="681" t="str">
        <f>IF(B55="","",VLOOKUP(B55,登録ナンバー!$A$4:$I$575,7,0))</f>
        <v>中村亨</v>
      </c>
      <c r="G57" s="679"/>
      <c r="H57" s="681" t="str">
        <f>IF(B57="","",VLOOKUP(B57,登録ナンバー!$A$4:$I$575,7,0))</f>
        <v>大林弘典</v>
      </c>
      <c r="I57" s="679"/>
      <c r="J57" s="681" t="str">
        <f>IF(B59="","",VLOOKUP(B59,登録ナンバー!$A$4:$I$575,7,0))</f>
        <v>落合良弘</v>
      </c>
      <c r="K57" s="683"/>
      <c r="L57" s="679" t="str">
        <f>IF(B61="","",VLOOKUP(B61,登録ナンバー!$A$4:$I$575,7,0))</f>
        <v>杉原徹</v>
      </c>
      <c r="M57" s="683"/>
      <c r="N57" s="679" t="str">
        <f>IF(B63="","",VLOOKUP(B63,登録ナンバー!$A$4:$I$575,7,0))</f>
        <v/>
      </c>
      <c r="O57" s="685"/>
    </row>
    <row r="58" spans="2:15" ht="7.9" customHeight="1">
      <c r="B58" s="677"/>
      <c r="C58" s="678"/>
      <c r="D58" s="679"/>
      <c r="E58" s="679"/>
      <c r="F58" s="681"/>
      <c r="G58" s="679"/>
      <c r="H58" s="681"/>
      <c r="I58" s="679"/>
      <c r="J58" s="681"/>
      <c r="K58" s="683"/>
      <c r="L58" s="679"/>
      <c r="M58" s="683"/>
      <c r="N58" s="679"/>
      <c r="O58" s="685"/>
    </row>
    <row r="59" spans="2:15" ht="7.9" customHeight="1">
      <c r="B59" s="677" t="s">
        <v>1358</v>
      </c>
      <c r="C59" s="678" t="s">
        <v>1363</v>
      </c>
      <c r="D59" s="679"/>
      <c r="E59" s="679"/>
      <c r="F59" s="681"/>
      <c r="G59" s="679"/>
      <c r="H59" s="681"/>
      <c r="I59" s="679"/>
      <c r="J59" s="681"/>
      <c r="K59" s="683"/>
      <c r="L59" s="679"/>
      <c r="M59" s="683"/>
      <c r="N59" s="679"/>
      <c r="O59" s="685"/>
    </row>
    <row r="60" spans="2:15" ht="7.9" customHeight="1">
      <c r="B60" s="677"/>
      <c r="C60" s="678"/>
      <c r="D60" s="679"/>
      <c r="E60" s="679"/>
      <c r="F60" s="681"/>
      <c r="G60" s="679"/>
      <c r="H60" s="681"/>
      <c r="I60" s="679"/>
      <c r="J60" s="681"/>
      <c r="K60" s="683"/>
      <c r="L60" s="679"/>
      <c r="M60" s="683"/>
      <c r="N60" s="679"/>
      <c r="O60" s="685"/>
    </row>
    <row r="61" spans="2:15" ht="7.9" customHeight="1">
      <c r="B61" s="677" t="s">
        <v>1359</v>
      </c>
      <c r="C61" s="678" t="s">
        <v>1364</v>
      </c>
      <c r="D61" s="679" t="str">
        <f>IF(C53="","",VLOOKUP(C53,登録ナンバー!$A$4:$I$575,7,0))</f>
        <v>齋田優子</v>
      </c>
      <c r="E61" s="679"/>
      <c r="F61" s="681" t="str">
        <f>IF(C55="","",VLOOKUP(C55,登録ナンバー!$A$4:$I$575,7,0))</f>
        <v>三原啓子</v>
      </c>
      <c r="G61" s="679"/>
      <c r="H61" s="681" t="str">
        <f>IF(C57="","",VLOOKUP(C57,登録ナンバー!$A$4:$I$575,7,0))</f>
        <v>澤村直子</v>
      </c>
      <c r="I61" s="679"/>
      <c r="J61" s="681" t="str">
        <f>IF(C59="","",VLOOKUP(C59,登録ナンバー!$A$4:$I$575,7,0))</f>
        <v>治田沙映子</v>
      </c>
      <c r="K61" s="683"/>
      <c r="L61" s="679"/>
      <c r="M61" s="683"/>
      <c r="N61" s="679" t="str">
        <f>IF(C63="","",VLOOKUP(C63,登録ナンバー!$A$4:$I$575,7,0))</f>
        <v/>
      </c>
      <c r="O61" s="685"/>
    </row>
    <row r="62" spans="2:15" ht="7.9" customHeight="1">
      <c r="B62" s="677"/>
      <c r="C62" s="678"/>
      <c r="D62" s="679"/>
      <c r="E62" s="679"/>
      <c r="F62" s="681"/>
      <c r="G62" s="679"/>
      <c r="H62" s="681"/>
      <c r="I62" s="679"/>
      <c r="J62" s="681"/>
      <c r="K62" s="683"/>
      <c r="L62" s="679"/>
      <c r="M62" s="683"/>
      <c r="N62" s="679"/>
      <c r="O62" s="685"/>
    </row>
    <row r="63" spans="2:15" ht="7.9" customHeight="1">
      <c r="B63" s="677"/>
      <c r="C63" s="678"/>
      <c r="D63" s="679"/>
      <c r="E63" s="679"/>
      <c r="F63" s="681"/>
      <c r="G63" s="679"/>
      <c r="H63" s="681"/>
      <c r="I63" s="679"/>
      <c r="J63" s="681"/>
      <c r="K63" s="683"/>
      <c r="L63" s="679"/>
      <c r="M63" s="683"/>
      <c r="N63" s="679"/>
      <c r="O63" s="685"/>
    </row>
    <row r="64" spans="2:15" ht="7.9" customHeight="1" thickBot="1">
      <c r="B64" s="696"/>
      <c r="C64" s="697"/>
      <c r="D64" s="692"/>
      <c r="E64" s="692"/>
      <c r="F64" s="693"/>
      <c r="G64" s="692"/>
      <c r="H64" s="693"/>
      <c r="I64" s="692"/>
      <c r="J64" s="693"/>
      <c r="K64" s="694"/>
      <c r="L64" s="692"/>
      <c r="M64" s="694"/>
      <c r="N64" s="692"/>
      <c r="O64" s="695"/>
    </row>
    <row r="65" spans="2:15" ht="7.9" customHeight="1" thickTop="1">
      <c r="B65" s="689" t="s">
        <v>1365</v>
      </c>
      <c r="C65" s="690" t="s">
        <v>1369</v>
      </c>
      <c r="D65" s="679" t="str">
        <f>IF(B65="","",VLOOKUP(B65,登録ナンバー!$A$4:$I$575,8,1))</f>
        <v>村田八日市ＴＣ</v>
      </c>
      <c r="E65" s="679"/>
      <c r="F65" s="691"/>
      <c r="G65" s="67"/>
      <c r="H65" s="67"/>
      <c r="I65" s="67"/>
      <c r="J65" s="67"/>
      <c r="K65" s="75"/>
      <c r="L65" s="69"/>
      <c r="M65" s="76"/>
      <c r="N65" s="69"/>
      <c r="O65" s="70"/>
    </row>
    <row r="66" spans="2:15" ht="7.9" customHeight="1">
      <c r="B66" s="677"/>
      <c r="C66" s="678"/>
      <c r="D66" s="679"/>
      <c r="E66" s="679"/>
      <c r="F66" s="679"/>
      <c r="G66" s="69"/>
      <c r="H66" s="69"/>
      <c r="I66" s="69"/>
      <c r="J66" s="69"/>
      <c r="K66" s="76"/>
      <c r="L66" s="69"/>
      <c r="M66" s="76"/>
      <c r="N66" s="69"/>
      <c r="O66" s="70"/>
    </row>
    <row r="67" spans="2:15" ht="7.9" customHeight="1">
      <c r="B67" s="677" t="s">
        <v>1366</v>
      </c>
      <c r="C67" s="678" t="s">
        <v>1370</v>
      </c>
      <c r="D67" s="679"/>
      <c r="E67" s="679"/>
      <c r="F67" s="679"/>
      <c r="G67" s="69"/>
      <c r="H67" s="69"/>
      <c r="I67" s="69"/>
      <c r="J67" s="679"/>
      <c r="K67" s="683"/>
      <c r="L67" s="69"/>
      <c r="M67" s="76"/>
      <c r="N67" s="679"/>
      <c r="O67" s="685"/>
    </row>
    <row r="68" spans="2:15" ht="7.9" customHeight="1">
      <c r="B68" s="677"/>
      <c r="C68" s="678"/>
      <c r="D68" s="679"/>
      <c r="E68" s="679"/>
      <c r="F68" s="679"/>
      <c r="G68" s="69"/>
      <c r="H68" s="69"/>
      <c r="I68" s="69"/>
      <c r="J68" s="679"/>
      <c r="K68" s="683"/>
      <c r="L68" s="69"/>
      <c r="M68" s="76"/>
      <c r="N68" s="679"/>
      <c r="O68" s="685"/>
    </row>
    <row r="69" spans="2:15" ht="7.9" customHeight="1">
      <c r="B69" s="677" t="s">
        <v>1367</v>
      </c>
      <c r="C69" s="678" t="s">
        <v>1371</v>
      </c>
      <c r="D69" s="679" t="str">
        <f>IF(B65="","",VLOOKUP(B65,登録ナンバー!$A$4:$I$575,7,0))</f>
        <v>杉山邦夫</v>
      </c>
      <c r="E69" s="679"/>
      <c r="F69" s="681" t="str">
        <f>IF(B67="","",VLOOKUP(B67,登録ナンバー!$A$4:$I$575,7,0))</f>
        <v>川上英二</v>
      </c>
      <c r="G69" s="679"/>
      <c r="H69" s="681" t="str">
        <f>IF(B69="","",VLOOKUP(B69,登録ナンバー!$A$4:$I$575,7,0))</f>
        <v>浅田隆昭</v>
      </c>
      <c r="I69" s="679"/>
      <c r="J69" s="681" t="str">
        <f>IF(B71="","",VLOOKUP(B71,登録ナンバー!$A$4:$I$575,7,0))</f>
        <v>杉山春澄</v>
      </c>
      <c r="K69" s="683"/>
      <c r="L69" s="679" t="str">
        <f>IF(B73="","",VLOOKUP(B73,登録ナンバー!$A$4:$I$575,7,0))</f>
        <v/>
      </c>
      <c r="M69" s="683"/>
      <c r="N69" s="679" t="str">
        <f>IF(B75="","",VLOOKUP(B75,登録ナンバー!$A$4:$I$575,7,0))</f>
        <v/>
      </c>
      <c r="O69" s="685"/>
    </row>
    <row r="70" spans="2:15" ht="7.9" customHeight="1">
      <c r="B70" s="677"/>
      <c r="C70" s="678"/>
      <c r="D70" s="679"/>
      <c r="E70" s="679"/>
      <c r="F70" s="681"/>
      <c r="G70" s="679"/>
      <c r="H70" s="681"/>
      <c r="I70" s="679"/>
      <c r="J70" s="681"/>
      <c r="K70" s="683"/>
      <c r="L70" s="679"/>
      <c r="M70" s="683"/>
      <c r="N70" s="679"/>
      <c r="O70" s="685"/>
    </row>
    <row r="71" spans="2:15" ht="7.9" customHeight="1">
      <c r="B71" s="677" t="s">
        <v>1368</v>
      </c>
      <c r="C71" s="678" t="s">
        <v>1372</v>
      </c>
      <c r="D71" s="679"/>
      <c r="E71" s="679"/>
      <c r="F71" s="681"/>
      <c r="G71" s="679"/>
      <c r="H71" s="681"/>
      <c r="I71" s="679"/>
      <c r="J71" s="681"/>
      <c r="K71" s="683"/>
      <c r="L71" s="679"/>
      <c r="M71" s="683"/>
      <c r="N71" s="679"/>
      <c r="O71" s="685"/>
    </row>
    <row r="72" spans="2:15" ht="7.9" customHeight="1">
      <c r="B72" s="677"/>
      <c r="C72" s="678"/>
      <c r="D72" s="679"/>
      <c r="E72" s="679"/>
      <c r="F72" s="681"/>
      <c r="G72" s="679"/>
      <c r="H72" s="681"/>
      <c r="I72" s="679"/>
      <c r="J72" s="681"/>
      <c r="K72" s="683"/>
      <c r="L72" s="679"/>
      <c r="M72" s="683"/>
      <c r="N72" s="679"/>
      <c r="O72" s="685"/>
    </row>
    <row r="73" spans="2:15" ht="7.9" customHeight="1">
      <c r="B73" s="677"/>
      <c r="C73" s="678"/>
      <c r="D73" s="679" t="str">
        <f>IF(C65="","",VLOOKUP(C65,登録ナンバー!$A$4:$I$575,7,0))</f>
        <v>速水直美</v>
      </c>
      <c r="E73" s="679"/>
      <c r="F73" s="681" t="str">
        <f>IF(C67="","",VLOOKUP(C67,登録ナンバー!$A$4:$I$575,7,0))</f>
        <v>大脇和世</v>
      </c>
      <c r="G73" s="679"/>
      <c r="H73" s="681" t="str">
        <f>IF(C69="","",VLOOKUP(C69,登録ナンバー!$A$4:$I$575,7,0))</f>
        <v>村田彩子</v>
      </c>
      <c r="I73" s="679"/>
      <c r="J73" s="681" t="str">
        <f>IF(C71="","",VLOOKUP(C71,登録ナンバー!$A$4:$I$575,7,0))</f>
        <v>藤原まい</v>
      </c>
      <c r="K73" s="683"/>
      <c r="L73" s="679" t="str">
        <f>IF(C73="","",VLOOKUP(C73,登録ナンバー!$A$4:$I$575,7,0))</f>
        <v/>
      </c>
      <c r="M73" s="683"/>
      <c r="N73" s="679" t="str">
        <f>IF(C75="","",VLOOKUP(C75,登録ナンバー!$A$4:$I$575,7,0))</f>
        <v/>
      </c>
      <c r="O73" s="685"/>
    </row>
    <row r="74" spans="2:15" ht="7.9" customHeight="1">
      <c r="B74" s="677"/>
      <c r="C74" s="678"/>
      <c r="D74" s="679"/>
      <c r="E74" s="679"/>
      <c r="F74" s="681"/>
      <c r="G74" s="679"/>
      <c r="H74" s="681"/>
      <c r="I74" s="679"/>
      <c r="J74" s="681"/>
      <c r="K74" s="683"/>
      <c r="L74" s="679"/>
      <c r="M74" s="683"/>
      <c r="N74" s="679"/>
      <c r="O74" s="685"/>
    </row>
    <row r="75" spans="2:15" ht="7.9" customHeight="1">
      <c r="B75" s="677"/>
      <c r="C75" s="678"/>
      <c r="D75" s="679"/>
      <c r="E75" s="679"/>
      <c r="F75" s="681"/>
      <c r="G75" s="679"/>
      <c r="H75" s="681"/>
      <c r="I75" s="679"/>
      <c r="J75" s="681"/>
      <c r="K75" s="683"/>
      <c r="L75" s="679"/>
      <c r="M75" s="683"/>
      <c r="N75" s="679"/>
      <c r="O75" s="685"/>
    </row>
    <row r="76" spans="2:15" ht="7.9" customHeight="1" thickBot="1">
      <c r="B76" s="696"/>
      <c r="C76" s="697"/>
      <c r="D76" s="692"/>
      <c r="E76" s="692"/>
      <c r="F76" s="693"/>
      <c r="G76" s="692"/>
      <c r="H76" s="693"/>
      <c r="I76" s="692"/>
      <c r="J76" s="693"/>
      <c r="K76" s="694"/>
      <c r="L76" s="692"/>
      <c r="M76" s="694"/>
      <c r="N76" s="692"/>
      <c r="O76" s="695"/>
    </row>
    <row r="77" spans="2:15" ht="7.9" customHeight="1" thickTop="1">
      <c r="B77" s="689" t="s">
        <v>1388</v>
      </c>
      <c r="C77" s="690" t="s">
        <v>1392</v>
      </c>
      <c r="D77" s="679" t="str">
        <f>IF(B77="","",VLOOKUP(B77,登録ナンバー!$A$4:$I$575,8,1))</f>
        <v>京セラTC</v>
      </c>
      <c r="E77" s="679"/>
      <c r="F77" s="691"/>
      <c r="G77" s="67"/>
      <c r="H77" s="67"/>
      <c r="I77" s="67"/>
      <c r="J77" s="67"/>
      <c r="K77" s="75"/>
      <c r="L77" s="69"/>
      <c r="M77" s="76"/>
      <c r="N77" s="69"/>
      <c r="O77" s="70"/>
    </row>
    <row r="78" spans="2:15" ht="7.9" customHeight="1">
      <c r="B78" s="677"/>
      <c r="C78" s="678"/>
      <c r="D78" s="679"/>
      <c r="E78" s="679"/>
      <c r="F78" s="679"/>
      <c r="G78" s="69"/>
      <c r="H78" s="69"/>
      <c r="I78" s="69"/>
      <c r="J78" s="69"/>
      <c r="K78" s="76"/>
      <c r="L78" s="69"/>
      <c r="M78" s="76"/>
      <c r="N78" s="69"/>
      <c r="O78" s="70"/>
    </row>
    <row r="79" spans="2:15" ht="7.9" customHeight="1">
      <c r="B79" s="677" t="s">
        <v>1389</v>
      </c>
      <c r="C79" s="678" t="s">
        <v>1393</v>
      </c>
      <c r="D79" s="679"/>
      <c r="E79" s="679"/>
      <c r="F79" s="679"/>
      <c r="G79" s="69"/>
      <c r="H79" s="69"/>
      <c r="I79" s="69"/>
      <c r="J79" s="679"/>
      <c r="K79" s="683"/>
      <c r="L79" s="69"/>
      <c r="M79" s="76"/>
      <c r="N79" s="679"/>
      <c r="O79" s="685"/>
    </row>
    <row r="80" spans="2:15" ht="7.9" customHeight="1">
      <c r="B80" s="677"/>
      <c r="C80" s="678"/>
      <c r="D80" s="679"/>
      <c r="E80" s="679"/>
      <c r="F80" s="679"/>
      <c r="G80" s="69"/>
      <c r="H80" s="69"/>
      <c r="I80" s="69"/>
      <c r="J80" s="679"/>
      <c r="K80" s="683"/>
      <c r="L80" s="69"/>
      <c r="M80" s="76"/>
      <c r="N80" s="679"/>
      <c r="O80" s="685"/>
    </row>
    <row r="81" spans="2:15" ht="7.9" customHeight="1">
      <c r="B81" s="677" t="s">
        <v>1390</v>
      </c>
      <c r="C81" s="678"/>
      <c r="D81" s="679" t="str">
        <f>IF(B77="","",VLOOKUP(B77,登録ナンバー!$A$4:$I$575,7,0))</f>
        <v>清水陽介</v>
      </c>
      <c r="E81" s="679"/>
      <c r="F81" s="681" t="str">
        <f>IF(B79="","",VLOOKUP(B79,登録ナンバー!$A$4:$I$575,7,0))</f>
        <v>篠原弘法</v>
      </c>
      <c r="G81" s="679"/>
      <c r="H81" s="681" t="str">
        <f>IF(B81="","",VLOOKUP(B81,登録ナンバー!$A$4:$I$575,7,0))</f>
        <v>中尾慶太</v>
      </c>
      <c r="I81" s="679"/>
      <c r="J81" s="681" t="str">
        <f>IF(B83="","",VLOOKUP(B83,登録ナンバー!$A$4:$I$575,7,0))</f>
        <v>石田文彦</v>
      </c>
      <c r="K81" s="683"/>
      <c r="L81" s="679" t="str">
        <f>IF(B85="","",VLOOKUP(B85,登録ナンバー!$A$4:$I$575,7,0))</f>
        <v/>
      </c>
      <c r="M81" s="683"/>
      <c r="N81" s="679" t="str">
        <f>IF(B87="","",VLOOKUP(B87,登録ナンバー!$A$4:$I$575,7,0))</f>
        <v/>
      </c>
      <c r="O81" s="685"/>
    </row>
    <row r="82" spans="2:15" ht="7.9" customHeight="1">
      <c r="B82" s="677"/>
      <c r="C82" s="678"/>
      <c r="D82" s="679"/>
      <c r="E82" s="679"/>
      <c r="F82" s="681"/>
      <c r="G82" s="679"/>
      <c r="H82" s="681"/>
      <c r="I82" s="679"/>
      <c r="J82" s="681"/>
      <c r="K82" s="683"/>
      <c r="L82" s="679"/>
      <c r="M82" s="683"/>
      <c r="N82" s="679"/>
      <c r="O82" s="685"/>
    </row>
    <row r="83" spans="2:15" ht="7.9" customHeight="1">
      <c r="B83" s="677" t="s">
        <v>1391</v>
      </c>
      <c r="C83" s="678"/>
      <c r="D83" s="679"/>
      <c r="E83" s="679"/>
      <c r="F83" s="681"/>
      <c r="G83" s="679"/>
      <c r="H83" s="681"/>
      <c r="I83" s="679"/>
      <c r="J83" s="681"/>
      <c r="K83" s="683"/>
      <c r="L83" s="679"/>
      <c r="M83" s="683"/>
      <c r="N83" s="679"/>
      <c r="O83" s="685"/>
    </row>
    <row r="84" spans="2:15" ht="7.9" customHeight="1">
      <c r="B84" s="677"/>
      <c r="C84" s="678"/>
      <c r="D84" s="679"/>
      <c r="E84" s="679"/>
      <c r="F84" s="681"/>
      <c r="G84" s="679"/>
      <c r="H84" s="681"/>
      <c r="I84" s="679"/>
      <c r="J84" s="681"/>
      <c r="K84" s="683"/>
      <c r="L84" s="679"/>
      <c r="M84" s="683"/>
      <c r="N84" s="679"/>
      <c r="O84" s="685"/>
    </row>
    <row r="85" spans="2:15" ht="7.9" customHeight="1">
      <c r="B85" s="677"/>
      <c r="C85" s="678"/>
      <c r="D85" s="679" t="str">
        <f>IF(C77="","",VLOOKUP(C77,登録ナンバー!$A$4:$I$575,7,0))</f>
        <v>森愛捺花</v>
      </c>
      <c r="E85" s="679"/>
      <c r="F85" s="681" t="str">
        <f>IF(C79="","",VLOOKUP(C79,登録ナンバー!$A$4:$I$575,7,0))</f>
        <v>片渕友結</v>
      </c>
      <c r="G85" s="679"/>
      <c r="H85" s="681" t="str">
        <f>IF(C81="","",VLOOKUP(C81,登録ナンバー!$A$4:$I$575,7,0))</f>
        <v/>
      </c>
      <c r="I85" s="679"/>
      <c r="J85" s="681" t="str">
        <f>IF(C83="","",VLOOKUP(C83,登録ナンバー!$A$4:$I$575,7,0))</f>
        <v/>
      </c>
      <c r="K85" s="683"/>
      <c r="L85" s="679" t="str">
        <f>IF(C85="","",VLOOKUP(C85,登録ナンバー!$A$4:$I$575,7,0))</f>
        <v/>
      </c>
      <c r="M85" s="683"/>
      <c r="N85" s="679" t="str">
        <f>IF(C87="","",VLOOKUP(C87,登録ナンバー!$A$4:$I$575,7,0))</f>
        <v/>
      </c>
      <c r="O85" s="685"/>
    </row>
    <row r="86" spans="2:15" ht="7.9" customHeight="1">
      <c r="B86" s="677"/>
      <c r="C86" s="678"/>
      <c r="D86" s="679"/>
      <c r="E86" s="679"/>
      <c r="F86" s="681"/>
      <c r="G86" s="679"/>
      <c r="H86" s="681"/>
      <c r="I86" s="679"/>
      <c r="J86" s="681"/>
      <c r="K86" s="683"/>
      <c r="L86" s="679"/>
      <c r="M86" s="683"/>
      <c r="N86" s="679"/>
      <c r="O86" s="685"/>
    </row>
    <row r="87" spans="2:15" ht="7.9" customHeight="1">
      <c r="B87" s="677"/>
      <c r="C87" s="678"/>
      <c r="D87" s="679"/>
      <c r="E87" s="679"/>
      <c r="F87" s="681"/>
      <c r="G87" s="679"/>
      <c r="H87" s="681"/>
      <c r="I87" s="679"/>
      <c r="J87" s="681"/>
      <c r="K87" s="683"/>
      <c r="L87" s="679"/>
      <c r="M87" s="683"/>
      <c r="N87" s="679"/>
      <c r="O87" s="685"/>
    </row>
    <row r="88" spans="2:15" ht="7.9" customHeight="1" thickBot="1">
      <c r="B88" s="696"/>
      <c r="C88" s="697"/>
      <c r="D88" s="692"/>
      <c r="E88" s="692"/>
      <c r="F88" s="693"/>
      <c r="G88" s="692"/>
      <c r="H88" s="693"/>
      <c r="I88" s="692"/>
      <c r="J88" s="693"/>
      <c r="K88" s="694"/>
      <c r="L88" s="692"/>
      <c r="M88" s="694"/>
      <c r="N88" s="692"/>
      <c r="O88" s="695"/>
    </row>
    <row r="89" spans="2:15" ht="7.9" customHeight="1" thickTop="1">
      <c r="B89" s="689" t="s">
        <v>1394</v>
      </c>
      <c r="C89" s="690" t="s">
        <v>1399</v>
      </c>
      <c r="D89" s="679" t="str">
        <f>IF(B89="","",VLOOKUP(B89,登録ナンバー!$A$4:$I$575,8,0))</f>
        <v>TDC</v>
      </c>
      <c r="E89" s="679"/>
      <c r="F89" s="691"/>
      <c r="G89" s="67"/>
      <c r="H89" s="67"/>
      <c r="I89" s="67"/>
      <c r="J89" s="67"/>
      <c r="K89" s="75"/>
      <c r="L89" s="69"/>
      <c r="M89" s="76"/>
      <c r="N89" s="69"/>
      <c r="O89" s="70"/>
    </row>
    <row r="90" spans="2:15" ht="7.9" customHeight="1">
      <c r="B90" s="677"/>
      <c r="C90" s="678"/>
      <c r="D90" s="679"/>
      <c r="E90" s="679"/>
      <c r="F90" s="679"/>
      <c r="G90" s="69"/>
      <c r="H90" s="69"/>
      <c r="I90" s="69"/>
      <c r="J90" s="69"/>
      <c r="K90" s="76"/>
      <c r="L90" s="69"/>
      <c r="M90" s="76"/>
      <c r="N90" s="69"/>
      <c r="O90" s="70"/>
    </row>
    <row r="91" spans="2:15" ht="7.9" customHeight="1">
      <c r="B91" s="677" t="s">
        <v>1395</v>
      </c>
      <c r="C91" s="678" t="s">
        <v>1400</v>
      </c>
      <c r="D91" s="679"/>
      <c r="E91" s="679"/>
      <c r="F91" s="679"/>
      <c r="G91" s="69"/>
      <c r="H91" s="69"/>
      <c r="I91" s="69"/>
      <c r="J91" s="679"/>
      <c r="K91" s="683"/>
      <c r="L91" s="69"/>
      <c r="M91" s="76"/>
      <c r="N91" s="679"/>
      <c r="O91" s="685"/>
    </row>
    <row r="92" spans="2:15" ht="7.9" customHeight="1">
      <c r="B92" s="677"/>
      <c r="C92" s="678"/>
      <c r="D92" s="679"/>
      <c r="E92" s="679"/>
      <c r="F92" s="679"/>
      <c r="G92" s="69"/>
      <c r="H92" s="69"/>
      <c r="I92" s="69"/>
      <c r="J92" s="679"/>
      <c r="K92" s="683"/>
      <c r="L92" s="69"/>
      <c r="M92" s="76"/>
      <c r="N92" s="679"/>
      <c r="O92" s="685"/>
    </row>
    <row r="93" spans="2:15" ht="7.9" customHeight="1">
      <c r="B93" s="677" t="s">
        <v>1396</v>
      </c>
      <c r="C93" s="678" t="s">
        <v>1401</v>
      </c>
      <c r="D93" s="679" t="str">
        <f>IF(B89="","",VLOOKUP(B89,登録ナンバー!$A$4:$I$575,7,0))</f>
        <v>鹿野雄大</v>
      </c>
      <c r="E93" s="679"/>
      <c r="F93" s="681" t="str">
        <f>IF(B91="","",VLOOKUP(B91,登録ナンバー!$A$4:$I$575,7,0))</f>
        <v>澁谷晃大</v>
      </c>
      <c r="G93" s="679"/>
      <c r="H93" s="681" t="str">
        <f>IF(B93="","",VLOOKUP(B93,登録ナンバー!$A$4:$I$575,7,0))</f>
        <v>谷口孟</v>
      </c>
      <c r="I93" s="679"/>
      <c r="J93" s="681" t="str">
        <f>IF(B95="","",VLOOKUP(B95,登録ナンバー!$A$4:$I$575,7,0))</f>
        <v>松本遼太郎</v>
      </c>
      <c r="K93" s="683"/>
      <c r="L93" s="679" t="str">
        <f>IF(B97="","",VLOOKUP(B97,登録ナンバー!$A$4:$I$575,7,0))</f>
        <v>楠瀬正雄</v>
      </c>
      <c r="M93" s="683"/>
      <c r="N93" s="679" t="str">
        <f>IF(B99="","",VLOOKUP(B99,登録ナンバー!$A$4:$I$575,7,0))</f>
        <v/>
      </c>
      <c r="O93" s="685"/>
    </row>
    <row r="94" spans="2:15" ht="7.9" customHeight="1">
      <c r="B94" s="677"/>
      <c r="C94" s="678"/>
      <c r="D94" s="679"/>
      <c r="E94" s="679"/>
      <c r="F94" s="681"/>
      <c r="G94" s="679"/>
      <c r="H94" s="681"/>
      <c r="I94" s="679"/>
      <c r="J94" s="681"/>
      <c r="K94" s="683"/>
      <c r="L94" s="679"/>
      <c r="M94" s="683"/>
      <c r="N94" s="679"/>
      <c r="O94" s="685"/>
    </row>
    <row r="95" spans="2:15" ht="7.9" customHeight="1">
      <c r="B95" s="677" t="s">
        <v>1397</v>
      </c>
      <c r="C95" s="678"/>
      <c r="D95" s="679"/>
      <c r="E95" s="679"/>
      <c r="F95" s="681"/>
      <c r="G95" s="679"/>
      <c r="H95" s="681"/>
      <c r="I95" s="679"/>
      <c r="J95" s="681"/>
      <c r="K95" s="683"/>
      <c r="L95" s="679"/>
      <c r="M95" s="683"/>
      <c r="N95" s="679"/>
      <c r="O95" s="685"/>
    </row>
    <row r="96" spans="2:15" ht="7.9" customHeight="1">
      <c r="B96" s="677"/>
      <c r="C96" s="678"/>
      <c r="D96" s="679"/>
      <c r="E96" s="679"/>
      <c r="F96" s="681"/>
      <c r="G96" s="679"/>
      <c r="H96" s="681"/>
      <c r="I96" s="679"/>
      <c r="J96" s="681"/>
      <c r="K96" s="683"/>
      <c r="L96" s="679"/>
      <c r="M96" s="683"/>
      <c r="N96" s="679"/>
      <c r="O96" s="685"/>
    </row>
    <row r="97" spans="2:15" ht="7.9" customHeight="1">
      <c r="B97" s="677" t="s">
        <v>1398</v>
      </c>
      <c r="C97" s="678"/>
      <c r="D97" s="679" t="str">
        <f>IF(C89="","",VLOOKUP(C89,登録ナンバー!$A$4:$I$575,7,0))</f>
        <v>草野菜摘</v>
      </c>
      <c r="E97" s="679"/>
      <c r="F97" s="681" t="str">
        <f>IF(C91="","",VLOOKUP(C91,登録ナンバー!$A$4:$I$575,7,0))</f>
        <v>武田亜加梨</v>
      </c>
      <c r="G97" s="679"/>
      <c r="H97" s="681" t="str">
        <f>IF(C93="","",VLOOKUP(C93,登録ナンバー!$A$4:$I$575,7,0))</f>
        <v>西村保乃実</v>
      </c>
      <c r="I97" s="679"/>
      <c r="J97" s="681" t="str">
        <f>IF(C95="","",VLOOKUP(C95,登録ナンバー!$A$4:$I$575,7,0))</f>
        <v/>
      </c>
      <c r="K97" s="683"/>
      <c r="L97" s="679" t="str">
        <f>IF(C97="","",VLOOKUP(C97,登録ナンバー!$A$4:$I$575,7,0))</f>
        <v/>
      </c>
      <c r="M97" s="683"/>
      <c r="N97" s="679" t="str">
        <f>IF(C99="","",VLOOKUP(C99,登録ナンバー!$A$4:$I$575,7,0))</f>
        <v/>
      </c>
      <c r="O97" s="685"/>
    </row>
    <row r="98" spans="2:15" ht="7.9" customHeight="1">
      <c r="B98" s="677"/>
      <c r="C98" s="678"/>
      <c r="D98" s="679"/>
      <c r="E98" s="679"/>
      <c r="F98" s="681"/>
      <c r="G98" s="679"/>
      <c r="H98" s="681"/>
      <c r="I98" s="679"/>
      <c r="J98" s="681"/>
      <c r="K98" s="683"/>
      <c r="L98" s="679"/>
      <c r="M98" s="683"/>
      <c r="N98" s="679"/>
      <c r="O98" s="685"/>
    </row>
    <row r="99" spans="2:15" ht="7.9" customHeight="1">
      <c r="B99" s="677"/>
      <c r="C99" s="678"/>
      <c r="D99" s="679"/>
      <c r="E99" s="679"/>
      <c r="F99" s="681"/>
      <c r="G99" s="679"/>
      <c r="H99" s="681"/>
      <c r="I99" s="679"/>
      <c r="J99" s="681"/>
      <c r="K99" s="683"/>
      <c r="L99" s="679"/>
      <c r="M99" s="683"/>
      <c r="N99" s="679"/>
      <c r="O99" s="685"/>
    </row>
    <row r="100" spans="2:15" ht="7.9" customHeight="1" thickBot="1">
      <c r="B100" s="687"/>
      <c r="C100" s="688"/>
      <c r="D100" s="680"/>
      <c r="E100" s="680"/>
      <c r="F100" s="682"/>
      <c r="G100" s="680"/>
      <c r="H100" s="682"/>
      <c r="I100" s="680"/>
      <c r="J100" s="682"/>
      <c r="K100" s="684"/>
      <c r="L100" s="680"/>
      <c r="M100" s="684"/>
      <c r="N100" s="680"/>
      <c r="O100" s="686"/>
    </row>
    <row r="101" spans="2:15" s="155" customFormat="1" ht="7.9" customHeight="1" thickTop="1">
      <c r="B101" s="689" t="s">
        <v>1353</v>
      </c>
      <c r="C101" s="690" t="s">
        <v>1405</v>
      </c>
      <c r="D101" s="679" t="str">
        <f>IF(B101="","",VLOOKUP(B101,登録ナンバー!$A$4:$I$575,8,0))</f>
        <v>うさぎとかめの集い</v>
      </c>
      <c r="E101" s="679"/>
      <c r="F101" s="691" t="s">
        <v>1408</v>
      </c>
      <c r="G101" s="67"/>
      <c r="H101" s="67"/>
      <c r="I101" s="67"/>
      <c r="J101" s="67"/>
      <c r="K101" s="75"/>
      <c r="L101" s="69"/>
      <c r="M101" s="76"/>
      <c r="N101" s="69"/>
      <c r="O101" s="70"/>
    </row>
    <row r="102" spans="2:15" s="155" customFormat="1" ht="7.9" customHeight="1">
      <c r="B102" s="677"/>
      <c r="C102" s="678"/>
      <c r="D102" s="679"/>
      <c r="E102" s="679"/>
      <c r="F102" s="679"/>
      <c r="G102" s="69"/>
      <c r="H102" s="69"/>
      <c r="I102" s="69"/>
      <c r="J102" s="69"/>
      <c r="K102" s="76"/>
      <c r="L102" s="69"/>
      <c r="M102" s="76"/>
      <c r="N102" s="69"/>
      <c r="O102" s="70"/>
    </row>
    <row r="103" spans="2:15" s="155" customFormat="1" ht="7.9" customHeight="1">
      <c r="B103" s="677" t="s">
        <v>1354</v>
      </c>
      <c r="C103" s="678" t="s">
        <v>1406</v>
      </c>
      <c r="D103" s="679"/>
      <c r="E103" s="679"/>
      <c r="F103" s="679"/>
      <c r="G103" s="69"/>
      <c r="H103" s="69"/>
      <c r="I103" s="69"/>
      <c r="J103" s="679"/>
      <c r="K103" s="683"/>
      <c r="L103" s="69"/>
      <c r="M103" s="76"/>
      <c r="N103" s="679"/>
      <c r="O103" s="685"/>
    </row>
    <row r="104" spans="2:15" s="155" customFormat="1" ht="7.9" customHeight="1">
      <c r="B104" s="677"/>
      <c r="C104" s="678"/>
      <c r="D104" s="679"/>
      <c r="E104" s="679"/>
      <c r="F104" s="679"/>
      <c r="G104" s="69"/>
      <c r="H104" s="69"/>
      <c r="I104" s="69"/>
      <c r="J104" s="679"/>
      <c r="K104" s="683"/>
      <c r="L104" s="69"/>
      <c r="M104" s="76"/>
      <c r="N104" s="679"/>
      <c r="O104" s="685"/>
    </row>
    <row r="105" spans="2:15" s="155" customFormat="1" ht="7.9" customHeight="1">
      <c r="B105" s="677" t="s">
        <v>1402</v>
      </c>
      <c r="C105" s="678" t="s">
        <v>1407</v>
      </c>
      <c r="D105" s="679" t="str">
        <f>IF(B101="","",VLOOKUP(B101,登録ナンバー!$A$4:$I$575,7,0))</f>
        <v>竹田圭佑</v>
      </c>
      <c r="E105" s="679"/>
      <c r="F105" s="681" t="str">
        <f>IF(B103="","",VLOOKUP(B103,登録ナンバー!$A$4:$I$575,7,0))</f>
        <v>中田富憲</v>
      </c>
      <c r="G105" s="679"/>
      <c r="H105" s="681" t="str">
        <f>IF(B105="","",VLOOKUP(B105,登録ナンバー!$A$4:$I$575,7,0))</f>
        <v>山本浩之</v>
      </c>
      <c r="I105" s="679"/>
      <c r="J105" s="681" t="str">
        <f>IF(B107="","",VLOOKUP(B107,登録ナンバー!$A$4:$I$575,7,0))</f>
        <v>牛道雄介</v>
      </c>
      <c r="K105" s="683"/>
      <c r="L105" s="679" t="str">
        <f>IF(B109="","",VLOOKUP(B109,登録ナンバー!$A$4:$I$575,7,0))</f>
        <v>片岡一寿</v>
      </c>
      <c r="M105" s="683"/>
      <c r="N105" s="679" t="str">
        <f>IF(B111="","",VLOOKUP(B111,登録ナンバー!$A$4:$I$575,7,0))</f>
        <v/>
      </c>
      <c r="O105" s="685"/>
    </row>
    <row r="106" spans="2:15" s="155" customFormat="1" ht="7.9" customHeight="1">
      <c r="B106" s="677"/>
      <c r="C106" s="678"/>
      <c r="D106" s="679"/>
      <c r="E106" s="679"/>
      <c r="F106" s="681"/>
      <c r="G106" s="679"/>
      <c r="H106" s="681"/>
      <c r="I106" s="679"/>
      <c r="J106" s="681"/>
      <c r="K106" s="683"/>
      <c r="L106" s="679"/>
      <c r="M106" s="683"/>
      <c r="N106" s="679"/>
      <c r="O106" s="685"/>
    </row>
    <row r="107" spans="2:15" s="155" customFormat="1" ht="7.9" customHeight="1">
      <c r="B107" s="677" t="s">
        <v>1403</v>
      </c>
      <c r="C107" s="678"/>
      <c r="D107" s="679"/>
      <c r="E107" s="679"/>
      <c r="F107" s="681"/>
      <c r="G107" s="679"/>
      <c r="H107" s="681"/>
      <c r="I107" s="679"/>
      <c r="J107" s="681"/>
      <c r="K107" s="683"/>
      <c r="L107" s="679"/>
      <c r="M107" s="683"/>
      <c r="N107" s="679"/>
      <c r="O107" s="685"/>
    </row>
    <row r="108" spans="2:15" s="155" customFormat="1" ht="7.9" customHeight="1">
      <c r="B108" s="677"/>
      <c r="C108" s="678"/>
      <c r="D108" s="679"/>
      <c r="E108" s="679"/>
      <c r="F108" s="681"/>
      <c r="G108" s="679"/>
      <c r="H108" s="681"/>
      <c r="I108" s="679"/>
      <c r="J108" s="681"/>
      <c r="K108" s="683"/>
      <c r="L108" s="679"/>
      <c r="M108" s="683"/>
      <c r="N108" s="679"/>
      <c r="O108" s="685"/>
    </row>
    <row r="109" spans="2:15" s="155" customFormat="1" ht="7.9" customHeight="1">
      <c r="B109" s="677" t="s">
        <v>1404</v>
      </c>
      <c r="C109" s="678"/>
      <c r="D109" s="679" t="str">
        <f>IF(C101="","",VLOOKUP(C101,登録ナンバー!$A$4:$I$575,7,0))</f>
        <v>今井順子</v>
      </c>
      <c r="E109" s="679"/>
      <c r="F109" s="681" t="str">
        <f>IF(C103="","",VLOOKUP(C103,登録ナンバー!$A$4:$I$575,7,0))</f>
        <v>藤村加代子</v>
      </c>
      <c r="G109" s="679"/>
      <c r="H109" s="681"/>
      <c r="I109" s="679"/>
      <c r="J109" s="681" t="str">
        <f>IF(C107="","",VLOOKUP(C107,登録ナンバー!$A$4:$I$575,7,0))</f>
        <v/>
      </c>
      <c r="K109" s="683"/>
      <c r="L109" s="679" t="str">
        <f>IF(C109="","",VLOOKUP(C109,登録ナンバー!$A$4:$I$575,7,0))</f>
        <v/>
      </c>
      <c r="M109" s="683"/>
      <c r="N109" s="679" t="str">
        <f>IF(C111="","",VLOOKUP(C111,登録ナンバー!$A$4:$I$575,7,0))</f>
        <v/>
      </c>
      <c r="O109" s="685"/>
    </row>
    <row r="110" spans="2:15" s="155" customFormat="1" ht="7.9" customHeight="1">
      <c r="B110" s="677"/>
      <c r="C110" s="678"/>
      <c r="D110" s="679"/>
      <c r="E110" s="679"/>
      <c r="F110" s="681"/>
      <c r="G110" s="679"/>
      <c r="H110" s="681"/>
      <c r="I110" s="679"/>
      <c r="J110" s="681"/>
      <c r="K110" s="683"/>
      <c r="L110" s="679"/>
      <c r="M110" s="683"/>
      <c r="N110" s="679"/>
      <c r="O110" s="685"/>
    </row>
    <row r="111" spans="2:15" s="155" customFormat="1" ht="7.9" customHeight="1">
      <c r="B111" s="677"/>
      <c r="C111" s="678"/>
      <c r="D111" s="679"/>
      <c r="E111" s="679"/>
      <c r="F111" s="681"/>
      <c r="G111" s="679"/>
      <c r="H111" s="681"/>
      <c r="I111" s="679"/>
      <c r="J111" s="681"/>
      <c r="K111" s="683"/>
      <c r="L111" s="679"/>
      <c r="M111" s="683"/>
      <c r="N111" s="679"/>
      <c r="O111" s="685"/>
    </row>
    <row r="112" spans="2:15" s="155" customFormat="1" ht="7.9" customHeight="1" thickBot="1">
      <c r="B112" s="696"/>
      <c r="C112" s="697"/>
      <c r="D112" s="692"/>
      <c r="E112" s="692"/>
      <c r="F112" s="693"/>
      <c r="G112" s="692"/>
      <c r="H112" s="693"/>
      <c r="I112" s="692"/>
      <c r="J112" s="693"/>
      <c r="K112" s="694"/>
      <c r="L112" s="692"/>
      <c r="M112" s="694"/>
      <c r="N112" s="692"/>
      <c r="O112" s="695"/>
    </row>
    <row r="113" spans="2:15" s="155" customFormat="1" ht="7.9" customHeight="1" thickTop="1">
      <c r="B113" s="689" t="s">
        <v>1409</v>
      </c>
      <c r="C113" s="690" t="s">
        <v>1414</v>
      </c>
      <c r="D113" s="679" t="str">
        <f>IF(B113="","",VLOOKUP(B113,登録ナンバー!$A$4:$I$575,8,0))</f>
        <v>うさぎとかめの集い</v>
      </c>
      <c r="E113" s="679"/>
      <c r="F113" s="691"/>
      <c r="G113" s="67"/>
      <c r="H113" s="67"/>
      <c r="I113" s="67"/>
      <c r="J113" s="67"/>
      <c r="K113" s="75"/>
      <c r="L113" s="69"/>
      <c r="M113" s="76"/>
      <c r="N113" s="69"/>
      <c r="O113" s="70"/>
    </row>
    <row r="114" spans="2:15" s="155" customFormat="1" ht="7.9" customHeight="1">
      <c r="B114" s="677"/>
      <c r="C114" s="678"/>
      <c r="D114" s="679"/>
      <c r="E114" s="679"/>
      <c r="F114" s="679"/>
      <c r="G114" s="69"/>
      <c r="H114" s="69"/>
      <c r="I114" s="69"/>
      <c r="J114" s="69"/>
      <c r="K114" s="76"/>
      <c r="L114" s="69"/>
      <c r="M114" s="76"/>
      <c r="N114" s="69"/>
      <c r="O114" s="70"/>
    </row>
    <row r="115" spans="2:15" s="155" customFormat="1" ht="7.9" customHeight="1">
      <c r="B115" s="677" t="s">
        <v>1410</v>
      </c>
      <c r="C115" s="678" t="s">
        <v>1415</v>
      </c>
      <c r="D115" s="679"/>
      <c r="E115" s="679"/>
      <c r="F115" s="679"/>
      <c r="G115" s="69"/>
      <c r="H115" s="69"/>
      <c r="I115" s="69"/>
      <c r="J115" s="679"/>
      <c r="K115" s="683"/>
      <c r="L115" s="69"/>
      <c r="M115" s="76"/>
      <c r="N115" s="679"/>
      <c r="O115" s="685"/>
    </row>
    <row r="116" spans="2:15" s="155" customFormat="1" ht="7.9" customHeight="1">
      <c r="B116" s="677"/>
      <c r="C116" s="678"/>
      <c r="D116" s="679"/>
      <c r="E116" s="679"/>
      <c r="F116" s="679"/>
      <c r="G116" s="69"/>
      <c r="H116" s="69"/>
      <c r="I116" s="69"/>
      <c r="J116" s="679"/>
      <c r="K116" s="683"/>
      <c r="L116" s="69"/>
      <c r="M116" s="76"/>
      <c r="N116" s="679"/>
      <c r="O116" s="685"/>
    </row>
    <row r="117" spans="2:15" s="155" customFormat="1" ht="7.9" customHeight="1">
      <c r="B117" s="677" t="s">
        <v>1411</v>
      </c>
      <c r="C117" s="678" t="s">
        <v>1416</v>
      </c>
      <c r="D117" s="679" t="str">
        <f>IF(B113="","",VLOOKUP(B113,登録ナンバー!$A$4:$I$575,7,0))</f>
        <v>竹下英伸</v>
      </c>
      <c r="E117" s="679"/>
      <c r="F117" s="681" t="str">
        <f>IF(B115="","",VLOOKUP(B115,登録ナンバー!$A$4:$I$575,7,0))</f>
        <v>竹下恭平</v>
      </c>
      <c r="G117" s="679"/>
      <c r="H117" s="681" t="str">
        <f>IF(B117="","",VLOOKUP(B117,登録ナンバー!$A$4:$I$575,7,0))</f>
        <v>井内一博</v>
      </c>
      <c r="I117" s="679"/>
      <c r="J117" s="681" t="str">
        <f>IF(B119="","",VLOOKUP(B119,登録ナンバー!$A$4:$I$575,7,0))</f>
        <v>稙田優也</v>
      </c>
      <c r="K117" s="683"/>
      <c r="L117" s="679" t="str">
        <f>IF(B121="","",VLOOKUP(B121,登録ナンバー!$A$4:$I$575,7,0))</f>
        <v>田中邦明</v>
      </c>
      <c r="M117" s="683"/>
      <c r="N117" s="679" t="str">
        <f>IF(B123="","",VLOOKUP(B123,登録ナンバー!$A$4:$I$575,7,0))</f>
        <v/>
      </c>
      <c r="O117" s="685"/>
    </row>
    <row r="118" spans="2:15" s="155" customFormat="1" ht="7.9" customHeight="1">
      <c r="B118" s="677"/>
      <c r="C118" s="678"/>
      <c r="D118" s="679"/>
      <c r="E118" s="679"/>
      <c r="F118" s="681"/>
      <c r="G118" s="679"/>
      <c r="H118" s="681"/>
      <c r="I118" s="679"/>
      <c r="J118" s="681"/>
      <c r="K118" s="683"/>
      <c r="L118" s="679"/>
      <c r="M118" s="683"/>
      <c r="N118" s="679"/>
      <c r="O118" s="685"/>
    </row>
    <row r="119" spans="2:15" s="155" customFormat="1" ht="7.9" customHeight="1">
      <c r="B119" s="677" t="s">
        <v>1412</v>
      </c>
      <c r="C119" s="678"/>
      <c r="D119" s="679"/>
      <c r="E119" s="679"/>
      <c r="F119" s="681"/>
      <c r="G119" s="679"/>
      <c r="H119" s="681"/>
      <c r="I119" s="679"/>
      <c r="J119" s="681"/>
      <c r="K119" s="683"/>
      <c r="L119" s="679"/>
      <c r="M119" s="683"/>
      <c r="N119" s="679"/>
      <c r="O119" s="685"/>
    </row>
    <row r="120" spans="2:15" s="155" customFormat="1" ht="7.9" customHeight="1">
      <c r="B120" s="677"/>
      <c r="C120" s="678"/>
      <c r="D120" s="679"/>
      <c r="E120" s="679"/>
      <c r="F120" s="681"/>
      <c r="G120" s="679"/>
      <c r="H120" s="681"/>
      <c r="I120" s="679"/>
      <c r="J120" s="681"/>
      <c r="K120" s="683"/>
      <c r="L120" s="679"/>
      <c r="M120" s="683"/>
      <c r="N120" s="679"/>
      <c r="O120" s="685"/>
    </row>
    <row r="121" spans="2:15" s="155" customFormat="1" ht="7.9" customHeight="1">
      <c r="B121" s="677" t="s">
        <v>1413</v>
      </c>
      <c r="C121" s="678"/>
      <c r="D121" s="679" t="str">
        <f>IF(C113="","",VLOOKUP(C113,登録ナンバー!$A$4:$I$575,7,0))</f>
        <v>辻佳子</v>
      </c>
      <c r="E121" s="679"/>
      <c r="F121" s="681" t="str">
        <f>IF(C115="","",VLOOKUP(C115,登録ナンバー!$A$4:$I$575,7,0))</f>
        <v>西崎友香</v>
      </c>
      <c r="G121" s="679"/>
      <c r="H121" s="681" t="str">
        <f>IF(C117="","",VLOOKUP(C117,登録ナンバー!$A$4:$I$575,7,0))</f>
        <v>竹下光代</v>
      </c>
      <c r="I121" s="679"/>
      <c r="J121" s="681" t="str">
        <f>IF(C119="","",VLOOKUP(C119,登録ナンバー!$A$4:$I$575,7,0))</f>
        <v/>
      </c>
      <c r="K121" s="683"/>
      <c r="L121" s="679" t="str">
        <f>IF(C121="","",VLOOKUP(C121,登録ナンバー!$A$4:$I$575,7,0))</f>
        <v/>
      </c>
      <c r="M121" s="683"/>
      <c r="N121" s="679" t="str">
        <f>IF(C123="","",VLOOKUP(C123,登録ナンバー!$A$4:$I$575,7,0))</f>
        <v/>
      </c>
      <c r="O121" s="685"/>
    </row>
    <row r="122" spans="2:15" s="155" customFormat="1" ht="7.9" customHeight="1">
      <c r="B122" s="677"/>
      <c r="C122" s="678"/>
      <c r="D122" s="679"/>
      <c r="E122" s="679"/>
      <c r="F122" s="681"/>
      <c r="G122" s="679"/>
      <c r="H122" s="681"/>
      <c r="I122" s="679"/>
      <c r="J122" s="681"/>
      <c r="K122" s="683"/>
      <c r="L122" s="679"/>
      <c r="M122" s="683"/>
      <c r="N122" s="679"/>
      <c r="O122" s="685"/>
    </row>
    <row r="123" spans="2:15" s="155" customFormat="1" ht="7.9" customHeight="1">
      <c r="B123" s="677"/>
      <c r="C123" s="678"/>
      <c r="D123" s="679"/>
      <c r="E123" s="679"/>
      <c r="F123" s="681"/>
      <c r="G123" s="679"/>
      <c r="H123" s="681"/>
      <c r="I123" s="679"/>
      <c r="J123" s="681"/>
      <c r="K123" s="683"/>
      <c r="L123" s="679"/>
      <c r="M123" s="683"/>
      <c r="N123" s="679"/>
      <c r="O123" s="685"/>
    </row>
    <row r="124" spans="2:15" s="155" customFormat="1" ht="7.9" customHeight="1" thickBot="1">
      <c r="B124" s="696"/>
      <c r="C124" s="697"/>
      <c r="D124" s="692"/>
      <c r="E124" s="692"/>
      <c r="F124" s="693"/>
      <c r="G124" s="692"/>
      <c r="H124" s="693"/>
      <c r="I124" s="692"/>
      <c r="J124" s="693"/>
      <c r="K124" s="694"/>
      <c r="L124" s="692"/>
      <c r="M124" s="694"/>
      <c r="N124" s="692"/>
      <c r="O124" s="695"/>
    </row>
    <row r="125" spans="2:15" s="155" customFormat="1" ht="7.9" customHeight="1" thickTop="1">
      <c r="B125" s="689"/>
      <c r="C125" s="690"/>
      <c r="D125" s="679" t="str">
        <f>IF(B125="","",VLOOKUP(B125,登録ナンバー!$A$4:$I$575,8,1))</f>
        <v/>
      </c>
      <c r="E125" s="679"/>
      <c r="F125" s="691"/>
      <c r="G125" s="67"/>
      <c r="H125" s="67"/>
      <c r="I125" s="67"/>
      <c r="J125" s="67"/>
      <c r="K125" s="75"/>
      <c r="L125" s="69"/>
      <c r="M125" s="76"/>
      <c r="N125" s="69"/>
      <c r="O125" s="70"/>
    </row>
    <row r="126" spans="2:15" s="155" customFormat="1" ht="7.9" customHeight="1">
      <c r="B126" s="677"/>
      <c r="C126" s="678"/>
      <c r="D126" s="679"/>
      <c r="E126" s="679"/>
      <c r="F126" s="679"/>
      <c r="G126" s="69"/>
      <c r="H126" s="69"/>
      <c r="I126" s="69"/>
      <c r="J126" s="69"/>
      <c r="K126" s="76"/>
      <c r="L126" s="69"/>
      <c r="M126" s="76"/>
      <c r="N126" s="69"/>
      <c r="O126" s="70"/>
    </row>
    <row r="127" spans="2:15" s="155" customFormat="1" ht="7.9" customHeight="1">
      <c r="B127" s="677"/>
      <c r="C127" s="678"/>
      <c r="D127" s="679"/>
      <c r="E127" s="679"/>
      <c r="F127" s="679"/>
      <c r="G127" s="69"/>
      <c r="H127" s="69"/>
      <c r="I127" s="69"/>
      <c r="J127" s="679"/>
      <c r="K127" s="683"/>
      <c r="L127" s="69"/>
      <c r="M127" s="76"/>
      <c r="N127" s="679"/>
      <c r="O127" s="685"/>
    </row>
    <row r="128" spans="2:15" s="155" customFormat="1" ht="7.9" customHeight="1">
      <c r="B128" s="677"/>
      <c r="C128" s="678"/>
      <c r="D128" s="679"/>
      <c r="E128" s="679"/>
      <c r="F128" s="679"/>
      <c r="G128" s="69"/>
      <c r="H128" s="69"/>
      <c r="I128" s="69"/>
      <c r="J128" s="679"/>
      <c r="K128" s="683"/>
      <c r="L128" s="69"/>
      <c r="M128" s="76"/>
      <c r="N128" s="679"/>
      <c r="O128" s="685"/>
    </row>
    <row r="129" spans="2:15" s="155" customFormat="1" ht="7.9" customHeight="1">
      <c r="B129" s="677"/>
      <c r="C129" s="678"/>
      <c r="D129" s="679" t="str">
        <f>IF(B125="","",VLOOKUP(B125,登録ナンバー!$A$4:$I$575,7,0))</f>
        <v/>
      </c>
      <c r="E129" s="679"/>
      <c r="F129" s="681" t="str">
        <f>IF(B127="","",VLOOKUP(B127,登録ナンバー!$A$4:$I$575,7,0))</f>
        <v/>
      </c>
      <c r="G129" s="679"/>
      <c r="H129" s="681" t="str">
        <f>IF(B129="","",VLOOKUP(B129,登録ナンバー!$A$4:$I$575,7,0))</f>
        <v/>
      </c>
      <c r="I129" s="679"/>
      <c r="J129" s="681" t="str">
        <f>IF(B131="","",VLOOKUP(B131,登録ナンバー!$A$4:$I$575,7,0))</f>
        <v/>
      </c>
      <c r="K129" s="683"/>
      <c r="L129" s="679" t="str">
        <f>IF(B133="","",VLOOKUP(B133,登録ナンバー!$A$4:$I$575,7,0))</f>
        <v/>
      </c>
      <c r="M129" s="683"/>
      <c r="N129" s="679" t="str">
        <f>IF(B135="","",VLOOKUP(B135,登録ナンバー!$A$4:$I$575,7,0))</f>
        <v/>
      </c>
      <c r="O129" s="685"/>
    </row>
    <row r="130" spans="2:15" s="155" customFormat="1" ht="7.9" customHeight="1">
      <c r="B130" s="677"/>
      <c r="C130" s="678"/>
      <c r="D130" s="679"/>
      <c r="E130" s="679"/>
      <c r="F130" s="681"/>
      <c r="G130" s="679"/>
      <c r="H130" s="681"/>
      <c r="I130" s="679"/>
      <c r="J130" s="681"/>
      <c r="K130" s="683"/>
      <c r="L130" s="679"/>
      <c r="M130" s="683"/>
      <c r="N130" s="679"/>
      <c r="O130" s="685"/>
    </row>
    <row r="131" spans="2:15" s="155" customFormat="1" ht="7.9" customHeight="1">
      <c r="B131" s="677"/>
      <c r="C131" s="678"/>
      <c r="D131" s="679"/>
      <c r="E131" s="679"/>
      <c r="F131" s="681"/>
      <c r="G131" s="679"/>
      <c r="H131" s="681"/>
      <c r="I131" s="679"/>
      <c r="J131" s="681"/>
      <c r="K131" s="683"/>
      <c r="L131" s="679"/>
      <c r="M131" s="683"/>
      <c r="N131" s="679"/>
      <c r="O131" s="685"/>
    </row>
    <row r="132" spans="2:15" s="155" customFormat="1" ht="7.9" customHeight="1">
      <c r="B132" s="677"/>
      <c r="C132" s="678"/>
      <c r="D132" s="679"/>
      <c r="E132" s="679"/>
      <c r="F132" s="681"/>
      <c r="G132" s="679"/>
      <c r="H132" s="681"/>
      <c r="I132" s="679"/>
      <c r="J132" s="681"/>
      <c r="K132" s="683"/>
      <c r="L132" s="679"/>
      <c r="M132" s="683"/>
      <c r="N132" s="679"/>
      <c r="O132" s="685"/>
    </row>
    <row r="133" spans="2:15" s="155" customFormat="1" ht="7.9" customHeight="1">
      <c r="B133" s="677"/>
      <c r="C133" s="678"/>
      <c r="D133" s="679" t="str">
        <f>IF(C125="","",VLOOKUP(C125,登録ナンバー!$A$4:$I$575,7,0))</f>
        <v/>
      </c>
      <c r="E133" s="679"/>
      <c r="F133" s="681" t="str">
        <f>IF(C127="","",VLOOKUP(C127,登録ナンバー!$A$4:$I$575,7,0))</f>
        <v/>
      </c>
      <c r="G133" s="679"/>
      <c r="H133" s="681" t="str">
        <f>IF(C129="","",VLOOKUP(C129,登録ナンバー!$A$4:$I$575,7,0))</f>
        <v/>
      </c>
      <c r="I133" s="679"/>
      <c r="J133" s="681" t="str">
        <f>IF(C131="","",VLOOKUP(C131,登録ナンバー!$A$4:$I$575,7,0))</f>
        <v/>
      </c>
      <c r="K133" s="683"/>
      <c r="L133" s="679" t="str">
        <f>IF(C133="","",VLOOKUP(C133,登録ナンバー!$A$4:$I$575,7,0))</f>
        <v/>
      </c>
      <c r="M133" s="683"/>
      <c r="N133" s="679" t="str">
        <f>IF(C135="","",VLOOKUP(C135,登録ナンバー!$A$4:$I$575,7,0))</f>
        <v/>
      </c>
      <c r="O133" s="685"/>
    </row>
    <row r="134" spans="2:15" s="155" customFormat="1" ht="7.9" customHeight="1">
      <c r="B134" s="677"/>
      <c r="C134" s="678"/>
      <c r="D134" s="679"/>
      <c r="E134" s="679"/>
      <c r="F134" s="681"/>
      <c r="G134" s="679"/>
      <c r="H134" s="681"/>
      <c r="I134" s="679"/>
      <c r="J134" s="681"/>
      <c r="K134" s="683"/>
      <c r="L134" s="679"/>
      <c r="M134" s="683"/>
      <c r="N134" s="679"/>
      <c r="O134" s="685"/>
    </row>
    <row r="135" spans="2:15" s="155" customFormat="1" ht="7.9" customHeight="1">
      <c r="B135" s="677"/>
      <c r="C135" s="678"/>
      <c r="D135" s="679"/>
      <c r="E135" s="679"/>
      <c r="F135" s="681"/>
      <c r="G135" s="679"/>
      <c r="H135" s="681"/>
      <c r="I135" s="679"/>
      <c r="J135" s="681"/>
      <c r="K135" s="683"/>
      <c r="L135" s="679"/>
      <c r="M135" s="683"/>
      <c r="N135" s="679"/>
      <c r="O135" s="685"/>
    </row>
    <row r="136" spans="2:15" s="155" customFormat="1" ht="7.9" customHeight="1" thickBot="1">
      <c r="B136" s="687"/>
      <c r="C136" s="688"/>
      <c r="D136" s="680"/>
      <c r="E136" s="680"/>
      <c r="F136" s="682"/>
      <c r="G136" s="680"/>
      <c r="H136" s="682"/>
      <c r="I136" s="680"/>
      <c r="J136" s="682"/>
      <c r="K136" s="684"/>
      <c r="L136" s="680"/>
      <c r="M136" s="684"/>
      <c r="N136" s="680"/>
      <c r="O136" s="686"/>
    </row>
  </sheetData>
  <mergeCells count="310">
    <mergeCell ref="B1:I2"/>
    <mergeCell ref="B3:C4"/>
    <mergeCell ref="B5:B6"/>
    <mergeCell ref="C5:C6"/>
    <mergeCell ref="D5:E8"/>
    <mergeCell ref="F5:F8"/>
    <mergeCell ref="B7:B8"/>
    <mergeCell ref="B9:B10"/>
    <mergeCell ref="C9:C10"/>
    <mergeCell ref="J7:K8"/>
    <mergeCell ref="H21:I24"/>
    <mergeCell ref="J13:K16"/>
    <mergeCell ref="H13:I16"/>
    <mergeCell ref="F9:G12"/>
    <mergeCell ref="H9:I12"/>
    <mergeCell ref="C7:C8"/>
    <mergeCell ref="B11:B12"/>
    <mergeCell ref="J19:K20"/>
    <mergeCell ref="D21:E24"/>
    <mergeCell ref="J21:K24"/>
    <mergeCell ref="D9:E12"/>
    <mergeCell ref="D13:E16"/>
    <mergeCell ref="C17:C18"/>
    <mergeCell ref="B19:B20"/>
    <mergeCell ref="C19:C20"/>
    <mergeCell ref="B21:B22"/>
    <mergeCell ref="C21:C22"/>
    <mergeCell ref="B17:B18"/>
    <mergeCell ref="D17:E20"/>
    <mergeCell ref="J25:K28"/>
    <mergeCell ref="B15:B16"/>
    <mergeCell ref="C15:C16"/>
    <mergeCell ref="C11:C12"/>
    <mergeCell ref="B13:B14"/>
    <mergeCell ref="C13:C14"/>
    <mergeCell ref="D25:E28"/>
    <mergeCell ref="F13:G16"/>
    <mergeCell ref="H45:I48"/>
    <mergeCell ref="J45:K48"/>
    <mergeCell ref="F41:F44"/>
    <mergeCell ref="J33:K36"/>
    <mergeCell ref="J9:K12"/>
    <mergeCell ref="F29:F32"/>
    <mergeCell ref="J31:K32"/>
    <mergeCell ref="F33:G36"/>
    <mergeCell ref="H37:I40"/>
    <mergeCell ref="F17:F20"/>
    <mergeCell ref="F25:G28"/>
    <mergeCell ref="F21:G24"/>
    <mergeCell ref="F37:G40"/>
    <mergeCell ref="H33:I36"/>
    <mergeCell ref="H25:I28"/>
    <mergeCell ref="J37:K40"/>
    <mergeCell ref="D29:E32"/>
    <mergeCell ref="B37:B38"/>
    <mergeCell ref="C37:C38"/>
    <mergeCell ref="B39:B40"/>
    <mergeCell ref="C39:C40"/>
    <mergeCell ref="B29:B30"/>
    <mergeCell ref="B35:B36"/>
    <mergeCell ref="J43:K44"/>
    <mergeCell ref="D33:E36"/>
    <mergeCell ref="D37:E40"/>
    <mergeCell ref="B47:B48"/>
    <mergeCell ref="C47:C48"/>
    <mergeCell ref="D41:E44"/>
    <mergeCell ref="D45:E48"/>
    <mergeCell ref="B41:B42"/>
    <mergeCell ref="C41:C42"/>
    <mergeCell ref="B43:B44"/>
    <mergeCell ref="C43:C44"/>
    <mergeCell ref="B45:B46"/>
    <mergeCell ref="C45:C46"/>
    <mergeCell ref="H49:I52"/>
    <mergeCell ref="J49:K52"/>
    <mergeCell ref="D49:E52"/>
    <mergeCell ref="F49:G52"/>
    <mergeCell ref="F45:G48"/>
    <mergeCell ref="B73:B74"/>
    <mergeCell ref="C73:C74"/>
    <mergeCell ref="B49:B50"/>
    <mergeCell ref="C49:C50"/>
    <mergeCell ref="B51:B52"/>
    <mergeCell ref="C51:C52"/>
    <mergeCell ref="B53:B54"/>
    <mergeCell ref="F53:F56"/>
    <mergeCell ref="D57:E60"/>
    <mergeCell ref="F57:G60"/>
    <mergeCell ref="H57:I60"/>
    <mergeCell ref="J57:K60"/>
    <mergeCell ref="B59:B60"/>
    <mergeCell ref="C59:C60"/>
    <mergeCell ref="H61:I64"/>
    <mergeCell ref="J61:K64"/>
    <mergeCell ref="D61:E64"/>
    <mergeCell ref="F61:G64"/>
    <mergeCell ref="B61:B62"/>
    <mergeCell ref="D69:E72"/>
    <mergeCell ref="F69:G72"/>
    <mergeCell ref="H69:I72"/>
    <mergeCell ref="J69:K72"/>
    <mergeCell ref="F65:F68"/>
    <mergeCell ref="C61:C62"/>
    <mergeCell ref="C53:C54"/>
    <mergeCell ref="B55:B56"/>
    <mergeCell ref="C55:C56"/>
    <mergeCell ref="B57:B58"/>
    <mergeCell ref="C57:C58"/>
    <mergeCell ref="D53:E56"/>
    <mergeCell ref="J55:K56"/>
    <mergeCell ref="B75:B76"/>
    <mergeCell ref="C75:C76"/>
    <mergeCell ref="D73:E76"/>
    <mergeCell ref="F73:G76"/>
    <mergeCell ref="H73:I76"/>
    <mergeCell ref="N7:O8"/>
    <mergeCell ref="L9:M12"/>
    <mergeCell ref="N9:O12"/>
    <mergeCell ref="L13:M16"/>
    <mergeCell ref="N13:O16"/>
    <mergeCell ref="J73:K76"/>
    <mergeCell ref="N55:O56"/>
    <mergeCell ref="L57:M60"/>
    <mergeCell ref="N57:O60"/>
    <mergeCell ref="N19:O20"/>
    <mergeCell ref="N37:O40"/>
    <mergeCell ref="N43:O44"/>
    <mergeCell ref="L45:M48"/>
    <mergeCell ref="N45:O48"/>
    <mergeCell ref="L49:M52"/>
    <mergeCell ref="N49:O52"/>
    <mergeCell ref="L21:M24"/>
    <mergeCell ref="N21:O24"/>
    <mergeCell ref="D65:E68"/>
    <mergeCell ref="J93:K96"/>
    <mergeCell ref="F89:F92"/>
    <mergeCell ref="B83:B84"/>
    <mergeCell ref="B77:B78"/>
    <mergeCell ref="C77:C78"/>
    <mergeCell ref="B79:B80"/>
    <mergeCell ref="C79:C80"/>
    <mergeCell ref="D89:E92"/>
    <mergeCell ref="D77:E80"/>
    <mergeCell ref="J79:K80"/>
    <mergeCell ref="F77:F80"/>
    <mergeCell ref="C91:C92"/>
    <mergeCell ref="B93:B94"/>
    <mergeCell ref="C93:C94"/>
    <mergeCell ref="B81:B82"/>
    <mergeCell ref="L97:M100"/>
    <mergeCell ref="N97:O100"/>
    <mergeCell ref="N79:O80"/>
    <mergeCell ref="L81:M84"/>
    <mergeCell ref="N81:O84"/>
    <mergeCell ref="J97:K100"/>
    <mergeCell ref="D97:E100"/>
    <mergeCell ref="F97:G100"/>
    <mergeCell ref="N93:O96"/>
    <mergeCell ref="L85:M88"/>
    <mergeCell ref="N85:O88"/>
    <mergeCell ref="N91:O92"/>
    <mergeCell ref="L93:M96"/>
    <mergeCell ref="H93:I96"/>
    <mergeCell ref="D81:E84"/>
    <mergeCell ref="F81:G84"/>
    <mergeCell ref="H81:I84"/>
    <mergeCell ref="H97:I100"/>
    <mergeCell ref="D93:E96"/>
    <mergeCell ref="J85:K88"/>
    <mergeCell ref="J91:K92"/>
    <mergeCell ref="H85:I88"/>
    <mergeCell ref="D85:E88"/>
    <mergeCell ref="J81:K84"/>
    <mergeCell ref="N69:O72"/>
    <mergeCell ref="B23:B24"/>
    <mergeCell ref="C23:C24"/>
    <mergeCell ref="B25:B26"/>
    <mergeCell ref="C25:C26"/>
    <mergeCell ref="B31:B32"/>
    <mergeCell ref="C31:C32"/>
    <mergeCell ref="B33:B34"/>
    <mergeCell ref="C33:C34"/>
    <mergeCell ref="B27:B28"/>
    <mergeCell ref="L61:M64"/>
    <mergeCell ref="N61:O64"/>
    <mergeCell ref="N67:O68"/>
    <mergeCell ref="L69:M72"/>
    <mergeCell ref="L37:M40"/>
    <mergeCell ref="N25:O28"/>
    <mergeCell ref="N31:O32"/>
    <mergeCell ref="L33:M36"/>
    <mergeCell ref="N33:O36"/>
    <mergeCell ref="L25:M28"/>
    <mergeCell ref="C27:C28"/>
    <mergeCell ref="C29:C30"/>
    <mergeCell ref="C35:C36"/>
    <mergeCell ref="J67:K68"/>
    <mergeCell ref="L73:M76"/>
    <mergeCell ref="N73:O76"/>
    <mergeCell ref="C81:C82"/>
    <mergeCell ref="C85:C86"/>
    <mergeCell ref="F85:G88"/>
    <mergeCell ref="F93:G96"/>
    <mergeCell ref="B99:B100"/>
    <mergeCell ref="C99:C100"/>
    <mergeCell ref="B63:B64"/>
    <mergeCell ref="C63:C64"/>
    <mergeCell ref="B65:B66"/>
    <mergeCell ref="C65:C66"/>
    <mergeCell ref="B67:B68"/>
    <mergeCell ref="C67:C68"/>
    <mergeCell ref="C83:C84"/>
    <mergeCell ref="B85:B86"/>
    <mergeCell ref="B69:B70"/>
    <mergeCell ref="C69:C70"/>
    <mergeCell ref="B95:B96"/>
    <mergeCell ref="C95:C96"/>
    <mergeCell ref="B87:B88"/>
    <mergeCell ref="C87:C88"/>
    <mergeCell ref="B71:B72"/>
    <mergeCell ref="C71:C72"/>
    <mergeCell ref="B97:B98"/>
    <mergeCell ref="C97:C98"/>
    <mergeCell ref="B89:B90"/>
    <mergeCell ref="C89:C90"/>
    <mergeCell ref="B91:B92"/>
    <mergeCell ref="B101:B102"/>
    <mergeCell ref="C101:C102"/>
    <mergeCell ref="D101:E104"/>
    <mergeCell ref="F101:F104"/>
    <mergeCell ref="B103:B104"/>
    <mergeCell ref="C103:C104"/>
    <mergeCell ref="J103:K104"/>
    <mergeCell ref="N103:O104"/>
    <mergeCell ref="B105:B106"/>
    <mergeCell ref="C105:C106"/>
    <mergeCell ref="D105:E108"/>
    <mergeCell ref="F105:G108"/>
    <mergeCell ref="H105:I108"/>
    <mergeCell ref="J105:K108"/>
    <mergeCell ref="L105:M108"/>
    <mergeCell ref="N105:O108"/>
    <mergeCell ref="B107:B108"/>
    <mergeCell ref="C107:C108"/>
    <mergeCell ref="B109:B110"/>
    <mergeCell ref="C109:C110"/>
    <mergeCell ref="D109:E112"/>
    <mergeCell ref="F109:G112"/>
    <mergeCell ref="H109:I112"/>
    <mergeCell ref="J109:K112"/>
    <mergeCell ref="L109:M112"/>
    <mergeCell ref="N109:O112"/>
    <mergeCell ref="B111:B112"/>
    <mergeCell ref="C111:C112"/>
    <mergeCell ref="B113:B114"/>
    <mergeCell ref="C113:C114"/>
    <mergeCell ref="D113:E116"/>
    <mergeCell ref="F113:F116"/>
    <mergeCell ref="B115:B116"/>
    <mergeCell ref="C115:C116"/>
    <mergeCell ref="J115:K116"/>
    <mergeCell ref="N115:O116"/>
    <mergeCell ref="B117:B118"/>
    <mergeCell ref="C117:C118"/>
    <mergeCell ref="D117:E120"/>
    <mergeCell ref="F117:G120"/>
    <mergeCell ref="H117:I120"/>
    <mergeCell ref="J117:K120"/>
    <mergeCell ref="L117:M120"/>
    <mergeCell ref="N117:O120"/>
    <mergeCell ref="B119:B120"/>
    <mergeCell ref="C119:C120"/>
    <mergeCell ref="B121:B122"/>
    <mergeCell ref="C121:C122"/>
    <mergeCell ref="D121:E124"/>
    <mergeCell ref="F121:G124"/>
    <mergeCell ref="H121:I124"/>
    <mergeCell ref="J121:K124"/>
    <mergeCell ref="L121:M124"/>
    <mergeCell ref="N121:O124"/>
    <mergeCell ref="B123:B124"/>
    <mergeCell ref="C123:C124"/>
    <mergeCell ref="B125:B126"/>
    <mergeCell ref="C125:C126"/>
    <mergeCell ref="D125:E128"/>
    <mergeCell ref="F125:F128"/>
    <mergeCell ref="B127:B128"/>
    <mergeCell ref="C127:C128"/>
    <mergeCell ref="J127:K128"/>
    <mergeCell ref="N127:O128"/>
    <mergeCell ref="B129:B130"/>
    <mergeCell ref="C129:C130"/>
    <mergeCell ref="D129:E132"/>
    <mergeCell ref="F129:G132"/>
    <mergeCell ref="H129:I132"/>
    <mergeCell ref="J129:K132"/>
    <mergeCell ref="L129:M132"/>
    <mergeCell ref="N129:O132"/>
    <mergeCell ref="B131:B132"/>
    <mergeCell ref="C131:C132"/>
    <mergeCell ref="B133:B134"/>
    <mergeCell ref="C133:C134"/>
    <mergeCell ref="D133:E136"/>
    <mergeCell ref="F133:G136"/>
    <mergeCell ref="H133:I136"/>
    <mergeCell ref="J133:K136"/>
    <mergeCell ref="L133:M136"/>
    <mergeCell ref="N133:O136"/>
    <mergeCell ref="B135:B136"/>
    <mergeCell ref="C135:C136"/>
  </mergeCells>
  <phoneticPr fontId="4"/>
  <pageMargins left="0" right="0" top="0" bottom="0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2:V82"/>
  <sheetViews>
    <sheetView topLeftCell="C58" workbookViewId="0">
      <selection activeCell="O66" sqref="O66"/>
    </sheetView>
  </sheetViews>
  <sheetFormatPr defaultColWidth="8.875" defaultRowHeight="13.5"/>
  <cols>
    <col min="1" max="3" width="8.875" style="80"/>
    <col min="4" max="4" width="11.25" style="80" customWidth="1"/>
    <col min="5" max="5" width="12.75" style="80" customWidth="1"/>
    <col min="6" max="6" width="10.5" style="80" customWidth="1"/>
    <col min="7" max="7" width="11.125" style="80" customWidth="1"/>
    <col min="8" max="8" width="12.125" style="80" customWidth="1"/>
    <col min="9" max="9" width="12.25" style="80" customWidth="1"/>
    <col min="10" max="259" width="8.875" style="80"/>
    <col min="260" max="260" width="11.25" style="80" customWidth="1"/>
    <col min="261" max="261" width="12.75" style="80" customWidth="1"/>
    <col min="262" max="262" width="10.5" style="80" customWidth="1"/>
    <col min="263" max="263" width="10.625" style="80" customWidth="1"/>
    <col min="264" max="264" width="12.125" style="80" customWidth="1"/>
    <col min="265" max="265" width="12.25" style="80" customWidth="1"/>
    <col min="266" max="515" width="8.875" style="80"/>
    <col min="516" max="516" width="11.25" style="80" customWidth="1"/>
    <col min="517" max="517" width="12.75" style="80" customWidth="1"/>
    <col min="518" max="518" width="10.5" style="80" customWidth="1"/>
    <col min="519" max="519" width="10.625" style="80" customWidth="1"/>
    <col min="520" max="520" width="12.125" style="80" customWidth="1"/>
    <col min="521" max="521" width="12.25" style="80" customWidth="1"/>
    <col min="522" max="771" width="8.875" style="80"/>
    <col min="772" max="772" width="11.25" style="80" customWidth="1"/>
    <col min="773" max="773" width="12.75" style="80" customWidth="1"/>
    <col min="774" max="774" width="10.5" style="80" customWidth="1"/>
    <col min="775" max="775" width="10.625" style="80" customWidth="1"/>
    <col min="776" max="776" width="12.125" style="80" customWidth="1"/>
    <col min="777" max="777" width="12.25" style="80" customWidth="1"/>
    <col min="778" max="1027" width="8.875" style="80"/>
    <col min="1028" max="1028" width="11.25" style="80" customWidth="1"/>
    <col min="1029" max="1029" width="12.75" style="80" customWidth="1"/>
    <col min="1030" max="1030" width="10.5" style="80" customWidth="1"/>
    <col min="1031" max="1031" width="10.625" style="80" customWidth="1"/>
    <col min="1032" max="1032" width="12.125" style="80" customWidth="1"/>
    <col min="1033" max="1033" width="12.25" style="80" customWidth="1"/>
    <col min="1034" max="1283" width="8.875" style="80"/>
    <col min="1284" max="1284" width="11.25" style="80" customWidth="1"/>
    <col min="1285" max="1285" width="12.75" style="80" customWidth="1"/>
    <col min="1286" max="1286" width="10.5" style="80" customWidth="1"/>
    <col min="1287" max="1287" width="10.625" style="80" customWidth="1"/>
    <col min="1288" max="1288" width="12.125" style="80" customWidth="1"/>
    <col min="1289" max="1289" width="12.25" style="80" customWidth="1"/>
    <col min="1290" max="1539" width="8.875" style="80"/>
    <col min="1540" max="1540" width="11.25" style="80" customWidth="1"/>
    <col min="1541" max="1541" width="12.75" style="80" customWidth="1"/>
    <col min="1542" max="1542" width="10.5" style="80" customWidth="1"/>
    <col min="1543" max="1543" width="10.625" style="80" customWidth="1"/>
    <col min="1544" max="1544" width="12.125" style="80" customWidth="1"/>
    <col min="1545" max="1545" width="12.25" style="80" customWidth="1"/>
    <col min="1546" max="1795" width="8.875" style="80"/>
    <col min="1796" max="1796" width="11.25" style="80" customWidth="1"/>
    <col min="1797" max="1797" width="12.75" style="80" customWidth="1"/>
    <col min="1798" max="1798" width="10.5" style="80" customWidth="1"/>
    <col min="1799" max="1799" width="10.625" style="80" customWidth="1"/>
    <col min="1800" max="1800" width="12.125" style="80" customWidth="1"/>
    <col min="1801" max="1801" width="12.25" style="80" customWidth="1"/>
    <col min="1802" max="2051" width="8.875" style="80"/>
    <col min="2052" max="2052" width="11.25" style="80" customWidth="1"/>
    <col min="2053" max="2053" width="12.75" style="80" customWidth="1"/>
    <col min="2054" max="2054" width="10.5" style="80" customWidth="1"/>
    <col min="2055" max="2055" width="10.625" style="80" customWidth="1"/>
    <col min="2056" max="2056" width="12.125" style="80" customWidth="1"/>
    <col min="2057" max="2057" width="12.25" style="80" customWidth="1"/>
    <col min="2058" max="2307" width="8.875" style="80"/>
    <col min="2308" max="2308" width="11.25" style="80" customWidth="1"/>
    <col min="2309" max="2309" width="12.75" style="80" customWidth="1"/>
    <col min="2310" max="2310" width="10.5" style="80" customWidth="1"/>
    <col min="2311" max="2311" width="10.625" style="80" customWidth="1"/>
    <col min="2312" max="2312" width="12.125" style="80" customWidth="1"/>
    <col min="2313" max="2313" width="12.25" style="80" customWidth="1"/>
    <col min="2314" max="2563" width="8.875" style="80"/>
    <col min="2564" max="2564" width="11.25" style="80" customWidth="1"/>
    <col min="2565" max="2565" width="12.75" style="80" customWidth="1"/>
    <col min="2566" max="2566" width="10.5" style="80" customWidth="1"/>
    <col min="2567" max="2567" width="10.625" style="80" customWidth="1"/>
    <col min="2568" max="2568" width="12.125" style="80" customWidth="1"/>
    <col min="2569" max="2569" width="12.25" style="80" customWidth="1"/>
    <col min="2570" max="2819" width="8.875" style="80"/>
    <col min="2820" max="2820" width="11.25" style="80" customWidth="1"/>
    <col min="2821" max="2821" width="12.75" style="80" customWidth="1"/>
    <col min="2822" max="2822" width="10.5" style="80" customWidth="1"/>
    <col min="2823" max="2823" width="10.625" style="80" customWidth="1"/>
    <col min="2824" max="2824" width="12.125" style="80" customWidth="1"/>
    <col min="2825" max="2825" width="12.25" style="80" customWidth="1"/>
    <col min="2826" max="3075" width="8.875" style="80"/>
    <col min="3076" max="3076" width="11.25" style="80" customWidth="1"/>
    <col min="3077" max="3077" width="12.75" style="80" customWidth="1"/>
    <col min="3078" max="3078" width="10.5" style="80" customWidth="1"/>
    <col min="3079" max="3079" width="10.625" style="80" customWidth="1"/>
    <col min="3080" max="3080" width="12.125" style="80" customWidth="1"/>
    <col min="3081" max="3081" width="12.25" style="80" customWidth="1"/>
    <col min="3082" max="3331" width="8.875" style="80"/>
    <col min="3332" max="3332" width="11.25" style="80" customWidth="1"/>
    <col min="3333" max="3333" width="12.75" style="80" customWidth="1"/>
    <col min="3334" max="3334" width="10.5" style="80" customWidth="1"/>
    <col min="3335" max="3335" width="10.625" style="80" customWidth="1"/>
    <col min="3336" max="3336" width="12.125" style="80" customWidth="1"/>
    <col min="3337" max="3337" width="12.25" style="80" customWidth="1"/>
    <col min="3338" max="3587" width="8.875" style="80"/>
    <col min="3588" max="3588" width="11.25" style="80" customWidth="1"/>
    <col min="3589" max="3589" width="12.75" style="80" customWidth="1"/>
    <col min="3590" max="3590" width="10.5" style="80" customWidth="1"/>
    <col min="3591" max="3591" width="10.625" style="80" customWidth="1"/>
    <col min="3592" max="3592" width="12.125" style="80" customWidth="1"/>
    <col min="3593" max="3593" width="12.25" style="80" customWidth="1"/>
    <col min="3594" max="3843" width="8.875" style="80"/>
    <col min="3844" max="3844" width="11.25" style="80" customWidth="1"/>
    <col min="3845" max="3845" width="12.75" style="80" customWidth="1"/>
    <col min="3846" max="3846" width="10.5" style="80" customWidth="1"/>
    <col min="3847" max="3847" width="10.625" style="80" customWidth="1"/>
    <col min="3848" max="3848" width="12.125" style="80" customWidth="1"/>
    <col min="3849" max="3849" width="12.25" style="80" customWidth="1"/>
    <col min="3850" max="4099" width="8.875" style="80"/>
    <col min="4100" max="4100" width="11.25" style="80" customWidth="1"/>
    <col min="4101" max="4101" width="12.75" style="80" customWidth="1"/>
    <col min="4102" max="4102" width="10.5" style="80" customWidth="1"/>
    <col min="4103" max="4103" width="10.625" style="80" customWidth="1"/>
    <col min="4104" max="4104" width="12.125" style="80" customWidth="1"/>
    <col min="4105" max="4105" width="12.25" style="80" customWidth="1"/>
    <col min="4106" max="4355" width="8.875" style="80"/>
    <col min="4356" max="4356" width="11.25" style="80" customWidth="1"/>
    <col min="4357" max="4357" width="12.75" style="80" customWidth="1"/>
    <col min="4358" max="4358" width="10.5" style="80" customWidth="1"/>
    <col min="4359" max="4359" width="10.625" style="80" customWidth="1"/>
    <col min="4360" max="4360" width="12.125" style="80" customWidth="1"/>
    <col min="4361" max="4361" width="12.25" style="80" customWidth="1"/>
    <col min="4362" max="4611" width="8.875" style="80"/>
    <col min="4612" max="4612" width="11.25" style="80" customWidth="1"/>
    <col min="4613" max="4613" width="12.75" style="80" customWidth="1"/>
    <col min="4614" max="4614" width="10.5" style="80" customWidth="1"/>
    <col min="4615" max="4615" width="10.625" style="80" customWidth="1"/>
    <col min="4616" max="4616" width="12.125" style="80" customWidth="1"/>
    <col min="4617" max="4617" width="12.25" style="80" customWidth="1"/>
    <col min="4618" max="4867" width="8.875" style="80"/>
    <col min="4868" max="4868" width="11.25" style="80" customWidth="1"/>
    <col min="4869" max="4869" width="12.75" style="80" customWidth="1"/>
    <col min="4870" max="4870" width="10.5" style="80" customWidth="1"/>
    <col min="4871" max="4871" width="10.625" style="80" customWidth="1"/>
    <col min="4872" max="4872" width="12.125" style="80" customWidth="1"/>
    <col min="4873" max="4873" width="12.25" style="80" customWidth="1"/>
    <col min="4874" max="5123" width="8.875" style="80"/>
    <col min="5124" max="5124" width="11.25" style="80" customWidth="1"/>
    <col min="5125" max="5125" width="12.75" style="80" customWidth="1"/>
    <col min="5126" max="5126" width="10.5" style="80" customWidth="1"/>
    <col min="5127" max="5127" width="10.625" style="80" customWidth="1"/>
    <col min="5128" max="5128" width="12.125" style="80" customWidth="1"/>
    <col min="5129" max="5129" width="12.25" style="80" customWidth="1"/>
    <col min="5130" max="5379" width="8.875" style="80"/>
    <col min="5380" max="5380" width="11.25" style="80" customWidth="1"/>
    <col min="5381" max="5381" width="12.75" style="80" customWidth="1"/>
    <col min="5382" max="5382" width="10.5" style="80" customWidth="1"/>
    <col min="5383" max="5383" width="10.625" style="80" customWidth="1"/>
    <col min="5384" max="5384" width="12.125" style="80" customWidth="1"/>
    <col min="5385" max="5385" width="12.25" style="80" customWidth="1"/>
    <col min="5386" max="5635" width="8.875" style="80"/>
    <col min="5636" max="5636" width="11.25" style="80" customWidth="1"/>
    <col min="5637" max="5637" width="12.75" style="80" customWidth="1"/>
    <col min="5638" max="5638" width="10.5" style="80" customWidth="1"/>
    <col min="5639" max="5639" width="10.625" style="80" customWidth="1"/>
    <col min="5640" max="5640" width="12.125" style="80" customWidth="1"/>
    <col min="5641" max="5641" width="12.25" style="80" customWidth="1"/>
    <col min="5642" max="5891" width="8.875" style="80"/>
    <col min="5892" max="5892" width="11.25" style="80" customWidth="1"/>
    <col min="5893" max="5893" width="12.75" style="80" customWidth="1"/>
    <col min="5894" max="5894" width="10.5" style="80" customWidth="1"/>
    <col min="5895" max="5895" width="10.625" style="80" customWidth="1"/>
    <col min="5896" max="5896" width="12.125" style="80" customWidth="1"/>
    <col min="5897" max="5897" width="12.25" style="80" customWidth="1"/>
    <col min="5898" max="6147" width="8.875" style="80"/>
    <col min="6148" max="6148" width="11.25" style="80" customWidth="1"/>
    <col min="6149" max="6149" width="12.75" style="80" customWidth="1"/>
    <col min="6150" max="6150" width="10.5" style="80" customWidth="1"/>
    <col min="6151" max="6151" width="10.625" style="80" customWidth="1"/>
    <col min="6152" max="6152" width="12.125" style="80" customWidth="1"/>
    <col min="6153" max="6153" width="12.25" style="80" customWidth="1"/>
    <col min="6154" max="6403" width="8.875" style="80"/>
    <col min="6404" max="6404" width="11.25" style="80" customWidth="1"/>
    <col min="6405" max="6405" width="12.75" style="80" customWidth="1"/>
    <col min="6406" max="6406" width="10.5" style="80" customWidth="1"/>
    <col min="6407" max="6407" width="10.625" style="80" customWidth="1"/>
    <col min="6408" max="6408" width="12.125" style="80" customWidth="1"/>
    <col min="6409" max="6409" width="12.25" style="80" customWidth="1"/>
    <col min="6410" max="6659" width="8.875" style="80"/>
    <col min="6660" max="6660" width="11.25" style="80" customWidth="1"/>
    <col min="6661" max="6661" width="12.75" style="80" customWidth="1"/>
    <col min="6662" max="6662" width="10.5" style="80" customWidth="1"/>
    <col min="6663" max="6663" width="10.625" style="80" customWidth="1"/>
    <col min="6664" max="6664" width="12.125" style="80" customWidth="1"/>
    <col min="6665" max="6665" width="12.25" style="80" customWidth="1"/>
    <col min="6666" max="6915" width="8.875" style="80"/>
    <col min="6916" max="6916" width="11.25" style="80" customWidth="1"/>
    <col min="6917" max="6917" width="12.75" style="80" customWidth="1"/>
    <col min="6918" max="6918" width="10.5" style="80" customWidth="1"/>
    <col min="6919" max="6919" width="10.625" style="80" customWidth="1"/>
    <col min="6920" max="6920" width="12.125" style="80" customWidth="1"/>
    <col min="6921" max="6921" width="12.25" style="80" customWidth="1"/>
    <col min="6922" max="7171" width="8.875" style="80"/>
    <col min="7172" max="7172" width="11.25" style="80" customWidth="1"/>
    <col min="7173" max="7173" width="12.75" style="80" customWidth="1"/>
    <col min="7174" max="7174" width="10.5" style="80" customWidth="1"/>
    <col min="7175" max="7175" width="10.625" style="80" customWidth="1"/>
    <col min="7176" max="7176" width="12.125" style="80" customWidth="1"/>
    <col min="7177" max="7177" width="12.25" style="80" customWidth="1"/>
    <col min="7178" max="7427" width="8.875" style="80"/>
    <col min="7428" max="7428" width="11.25" style="80" customWidth="1"/>
    <col min="7429" max="7429" width="12.75" style="80" customWidth="1"/>
    <col min="7430" max="7430" width="10.5" style="80" customWidth="1"/>
    <col min="7431" max="7431" width="10.625" style="80" customWidth="1"/>
    <col min="7432" max="7432" width="12.125" style="80" customWidth="1"/>
    <col min="7433" max="7433" width="12.25" style="80" customWidth="1"/>
    <col min="7434" max="7683" width="8.875" style="80"/>
    <col min="7684" max="7684" width="11.25" style="80" customWidth="1"/>
    <col min="7685" max="7685" width="12.75" style="80" customWidth="1"/>
    <col min="7686" max="7686" width="10.5" style="80" customWidth="1"/>
    <col min="7687" max="7687" width="10.625" style="80" customWidth="1"/>
    <col min="7688" max="7688" width="12.125" style="80" customWidth="1"/>
    <col min="7689" max="7689" width="12.25" style="80" customWidth="1"/>
    <col min="7690" max="7939" width="8.875" style="80"/>
    <col min="7940" max="7940" width="11.25" style="80" customWidth="1"/>
    <col min="7941" max="7941" width="12.75" style="80" customWidth="1"/>
    <col min="7942" max="7942" width="10.5" style="80" customWidth="1"/>
    <col min="7943" max="7943" width="10.625" style="80" customWidth="1"/>
    <col min="7944" max="7944" width="12.125" style="80" customWidth="1"/>
    <col min="7945" max="7945" width="12.25" style="80" customWidth="1"/>
    <col min="7946" max="8195" width="8.875" style="80"/>
    <col min="8196" max="8196" width="11.25" style="80" customWidth="1"/>
    <col min="8197" max="8197" width="12.75" style="80" customWidth="1"/>
    <col min="8198" max="8198" width="10.5" style="80" customWidth="1"/>
    <col min="8199" max="8199" width="10.625" style="80" customWidth="1"/>
    <col min="8200" max="8200" width="12.125" style="80" customWidth="1"/>
    <col min="8201" max="8201" width="12.25" style="80" customWidth="1"/>
    <col min="8202" max="8451" width="8.875" style="80"/>
    <col min="8452" max="8452" width="11.25" style="80" customWidth="1"/>
    <col min="8453" max="8453" width="12.75" style="80" customWidth="1"/>
    <col min="8454" max="8454" width="10.5" style="80" customWidth="1"/>
    <col min="8455" max="8455" width="10.625" style="80" customWidth="1"/>
    <col min="8456" max="8456" width="12.125" style="80" customWidth="1"/>
    <col min="8457" max="8457" width="12.25" style="80" customWidth="1"/>
    <col min="8458" max="8707" width="8.875" style="80"/>
    <col min="8708" max="8708" width="11.25" style="80" customWidth="1"/>
    <col min="8709" max="8709" width="12.75" style="80" customWidth="1"/>
    <col min="8710" max="8710" width="10.5" style="80" customWidth="1"/>
    <col min="8711" max="8711" width="10.625" style="80" customWidth="1"/>
    <col min="8712" max="8712" width="12.125" style="80" customWidth="1"/>
    <col min="8713" max="8713" width="12.25" style="80" customWidth="1"/>
    <col min="8714" max="8963" width="8.875" style="80"/>
    <col min="8964" max="8964" width="11.25" style="80" customWidth="1"/>
    <col min="8965" max="8965" width="12.75" style="80" customWidth="1"/>
    <col min="8966" max="8966" width="10.5" style="80" customWidth="1"/>
    <col min="8967" max="8967" width="10.625" style="80" customWidth="1"/>
    <col min="8968" max="8968" width="12.125" style="80" customWidth="1"/>
    <col min="8969" max="8969" width="12.25" style="80" customWidth="1"/>
    <col min="8970" max="9219" width="8.875" style="80"/>
    <col min="9220" max="9220" width="11.25" style="80" customWidth="1"/>
    <col min="9221" max="9221" width="12.75" style="80" customWidth="1"/>
    <col min="9222" max="9222" width="10.5" style="80" customWidth="1"/>
    <col min="9223" max="9223" width="10.625" style="80" customWidth="1"/>
    <col min="9224" max="9224" width="12.125" style="80" customWidth="1"/>
    <col min="9225" max="9225" width="12.25" style="80" customWidth="1"/>
    <col min="9226" max="9475" width="8.875" style="80"/>
    <col min="9476" max="9476" width="11.25" style="80" customWidth="1"/>
    <col min="9477" max="9477" width="12.75" style="80" customWidth="1"/>
    <col min="9478" max="9478" width="10.5" style="80" customWidth="1"/>
    <col min="9479" max="9479" width="10.625" style="80" customWidth="1"/>
    <col min="9480" max="9480" width="12.125" style="80" customWidth="1"/>
    <col min="9481" max="9481" width="12.25" style="80" customWidth="1"/>
    <col min="9482" max="9731" width="8.875" style="80"/>
    <col min="9732" max="9732" width="11.25" style="80" customWidth="1"/>
    <col min="9733" max="9733" width="12.75" style="80" customWidth="1"/>
    <col min="9734" max="9734" width="10.5" style="80" customWidth="1"/>
    <col min="9735" max="9735" width="10.625" style="80" customWidth="1"/>
    <col min="9736" max="9736" width="12.125" style="80" customWidth="1"/>
    <col min="9737" max="9737" width="12.25" style="80" customWidth="1"/>
    <col min="9738" max="9987" width="8.875" style="80"/>
    <col min="9988" max="9988" width="11.25" style="80" customWidth="1"/>
    <col min="9989" max="9989" width="12.75" style="80" customWidth="1"/>
    <col min="9990" max="9990" width="10.5" style="80" customWidth="1"/>
    <col min="9991" max="9991" width="10.625" style="80" customWidth="1"/>
    <col min="9992" max="9992" width="12.125" style="80" customWidth="1"/>
    <col min="9993" max="9993" width="12.25" style="80" customWidth="1"/>
    <col min="9994" max="10243" width="8.875" style="80"/>
    <col min="10244" max="10244" width="11.25" style="80" customWidth="1"/>
    <col min="10245" max="10245" width="12.75" style="80" customWidth="1"/>
    <col min="10246" max="10246" width="10.5" style="80" customWidth="1"/>
    <col min="10247" max="10247" width="10.625" style="80" customWidth="1"/>
    <col min="10248" max="10248" width="12.125" style="80" customWidth="1"/>
    <col min="10249" max="10249" width="12.25" style="80" customWidth="1"/>
    <col min="10250" max="10499" width="8.875" style="80"/>
    <col min="10500" max="10500" width="11.25" style="80" customWidth="1"/>
    <col min="10501" max="10501" width="12.75" style="80" customWidth="1"/>
    <col min="10502" max="10502" width="10.5" style="80" customWidth="1"/>
    <col min="10503" max="10503" width="10.625" style="80" customWidth="1"/>
    <col min="10504" max="10504" width="12.125" style="80" customWidth="1"/>
    <col min="10505" max="10505" width="12.25" style="80" customWidth="1"/>
    <col min="10506" max="10755" width="8.875" style="80"/>
    <col min="10756" max="10756" width="11.25" style="80" customWidth="1"/>
    <col min="10757" max="10757" width="12.75" style="80" customWidth="1"/>
    <col min="10758" max="10758" width="10.5" style="80" customWidth="1"/>
    <col min="10759" max="10759" width="10.625" style="80" customWidth="1"/>
    <col min="10760" max="10760" width="12.125" style="80" customWidth="1"/>
    <col min="10761" max="10761" width="12.25" style="80" customWidth="1"/>
    <col min="10762" max="11011" width="8.875" style="80"/>
    <col min="11012" max="11012" width="11.25" style="80" customWidth="1"/>
    <col min="11013" max="11013" width="12.75" style="80" customWidth="1"/>
    <col min="11014" max="11014" width="10.5" style="80" customWidth="1"/>
    <col min="11015" max="11015" width="10.625" style="80" customWidth="1"/>
    <col min="11016" max="11016" width="12.125" style="80" customWidth="1"/>
    <col min="11017" max="11017" width="12.25" style="80" customWidth="1"/>
    <col min="11018" max="11267" width="8.875" style="80"/>
    <col min="11268" max="11268" width="11.25" style="80" customWidth="1"/>
    <col min="11269" max="11269" width="12.75" style="80" customWidth="1"/>
    <col min="11270" max="11270" width="10.5" style="80" customWidth="1"/>
    <col min="11271" max="11271" width="10.625" style="80" customWidth="1"/>
    <col min="11272" max="11272" width="12.125" style="80" customWidth="1"/>
    <col min="11273" max="11273" width="12.25" style="80" customWidth="1"/>
    <col min="11274" max="11523" width="8.875" style="80"/>
    <col min="11524" max="11524" width="11.25" style="80" customWidth="1"/>
    <col min="11525" max="11525" width="12.75" style="80" customWidth="1"/>
    <col min="11526" max="11526" width="10.5" style="80" customWidth="1"/>
    <col min="11527" max="11527" width="10.625" style="80" customWidth="1"/>
    <col min="11528" max="11528" width="12.125" style="80" customWidth="1"/>
    <col min="11529" max="11529" width="12.25" style="80" customWidth="1"/>
    <col min="11530" max="11779" width="8.875" style="80"/>
    <col min="11780" max="11780" width="11.25" style="80" customWidth="1"/>
    <col min="11781" max="11781" width="12.75" style="80" customWidth="1"/>
    <col min="11782" max="11782" width="10.5" style="80" customWidth="1"/>
    <col min="11783" max="11783" width="10.625" style="80" customWidth="1"/>
    <col min="11784" max="11784" width="12.125" style="80" customWidth="1"/>
    <col min="11785" max="11785" width="12.25" style="80" customWidth="1"/>
    <col min="11786" max="12035" width="8.875" style="80"/>
    <col min="12036" max="12036" width="11.25" style="80" customWidth="1"/>
    <col min="12037" max="12037" width="12.75" style="80" customWidth="1"/>
    <col min="12038" max="12038" width="10.5" style="80" customWidth="1"/>
    <col min="12039" max="12039" width="10.625" style="80" customWidth="1"/>
    <col min="12040" max="12040" width="12.125" style="80" customWidth="1"/>
    <col min="12041" max="12041" width="12.25" style="80" customWidth="1"/>
    <col min="12042" max="12291" width="8.875" style="80"/>
    <col min="12292" max="12292" width="11.25" style="80" customWidth="1"/>
    <col min="12293" max="12293" width="12.75" style="80" customWidth="1"/>
    <col min="12294" max="12294" width="10.5" style="80" customWidth="1"/>
    <col min="12295" max="12295" width="10.625" style="80" customWidth="1"/>
    <col min="12296" max="12296" width="12.125" style="80" customWidth="1"/>
    <col min="12297" max="12297" width="12.25" style="80" customWidth="1"/>
    <col min="12298" max="12547" width="8.875" style="80"/>
    <col min="12548" max="12548" width="11.25" style="80" customWidth="1"/>
    <col min="12549" max="12549" width="12.75" style="80" customWidth="1"/>
    <col min="12550" max="12550" width="10.5" style="80" customWidth="1"/>
    <col min="12551" max="12551" width="10.625" style="80" customWidth="1"/>
    <col min="12552" max="12552" width="12.125" style="80" customWidth="1"/>
    <col min="12553" max="12553" width="12.25" style="80" customWidth="1"/>
    <col min="12554" max="12803" width="8.875" style="80"/>
    <col min="12804" max="12804" width="11.25" style="80" customWidth="1"/>
    <col min="12805" max="12805" width="12.75" style="80" customWidth="1"/>
    <col min="12806" max="12806" width="10.5" style="80" customWidth="1"/>
    <col min="12807" max="12807" width="10.625" style="80" customWidth="1"/>
    <col min="12808" max="12808" width="12.125" style="80" customWidth="1"/>
    <col min="12809" max="12809" width="12.25" style="80" customWidth="1"/>
    <col min="12810" max="13059" width="8.875" style="80"/>
    <col min="13060" max="13060" width="11.25" style="80" customWidth="1"/>
    <col min="13061" max="13061" width="12.75" style="80" customWidth="1"/>
    <col min="13062" max="13062" width="10.5" style="80" customWidth="1"/>
    <col min="13063" max="13063" width="10.625" style="80" customWidth="1"/>
    <col min="13064" max="13064" width="12.125" style="80" customWidth="1"/>
    <col min="13065" max="13065" width="12.25" style="80" customWidth="1"/>
    <col min="13066" max="13315" width="8.875" style="80"/>
    <col min="13316" max="13316" width="11.25" style="80" customWidth="1"/>
    <col min="13317" max="13317" width="12.75" style="80" customWidth="1"/>
    <col min="13318" max="13318" width="10.5" style="80" customWidth="1"/>
    <col min="13319" max="13319" width="10.625" style="80" customWidth="1"/>
    <col min="13320" max="13320" width="12.125" style="80" customWidth="1"/>
    <col min="13321" max="13321" width="12.25" style="80" customWidth="1"/>
    <col min="13322" max="13571" width="8.875" style="80"/>
    <col min="13572" max="13572" width="11.25" style="80" customWidth="1"/>
    <col min="13573" max="13573" width="12.75" style="80" customWidth="1"/>
    <col min="13574" max="13574" width="10.5" style="80" customWidth="1"/>
    <col min="13575" max="13575" width="10.625" style="80" customWidth="1"/>
    <col min="13576" max="13576" width="12.125" style="80" customWidth="1"/>
    <col min="13577" max="13577" width="12.25" style="80" customWidth="1"/>
    <col min="13578" max="13827" width="8.875" style="80"/>
    <col min="13828" max="13828" width="11.25" style="80" customWidth="1"/>
    <col min="13829" max="13829" width="12.75" style="80" customWidth="1"/>
    <col min="13830" max="13830" width="10.5" style="80" customWidth="1"/>
    <col min="13831" max="13831" width="10.625" style="80" customWidth="1"/>
    <col min="13832" max="13832" width="12.125" style="80" customWidth="1"/>
    <col min="13833" max="13833" width="12.25" style="80" customWidth="1"/>
    <col min="13834" max="14083" width="8.875" style="80"/>
    <col min="14084" max="14084" width="11.25" style="80" customWidth="1"/>
    <col min="14085" max="14085" width="12.75" style="80" customWidth="1"/>
    <col min="14086" max="14086" width="10.5" style="80" customWidth="1"/>
    <col min="14087" max="14087" width="10.625" style="80" customWidth="1"/>
    <col min="14088" max="14088" width="12.125" style="80" customWidth="1"/>
    <col min="14089" max="14089" width="12.25" style="80" customWidth="1"/>
    <col min="14090" max="14339" width="8.875" style="80"/>
    <col min="14340" max="14340" width="11.25" style="80" customWidth="1"/>
    <col min="14341" max="14341" width="12.75" style="80" customWidth="1"/>
    <col min="14342" max="14342" width="10.5" style="80" customWidth="1"/>
    <col min="14343" max="14343" width="10.625" style="80" customWidth="1"/>
    <col min="14344" max="14344" width="12.125" style="80" customWidth="1"/>
    <col min="14345" max="14345" width="12.25" style="80" customWidth="1"/>
    <col min="14346" max="14595" width="8.875" style="80"/>
    <col min="14596" max="14596" width="11.25" style="80" customWidth="1"/>
    <col min="14597" max="14597" width="12.75" style="80" customWidth="1"/>
    <col min="14598" max="14598" width="10.5" style="80" customWidth="1"/>
    <col min="14599" max="14599" width="10.625" style="80" customWidth="1"/>
    <col min="14600" max="14600" width="12.125" style="80" customWidth="1"/>
    <col min="14601" max="14601" width="12.25" style="80" customWidth="1"/>
    <col min="14602" max="14851" width="8.875" style="80"/>
    <col min="14852" max="14852" width="11.25" style="80" customWidth="1"/>
    <col min="14853" max="14853" width="12.75" style="80" customWidth="1"/>
    <col min="14854" max="14854" width="10.5" style="80" customWidth="1"/>
    <col min="14855" max="14855" width="10.625" style="80" customWidth="1"/>
    <col min="14856" max="14856" width="12.125" style="80" customWidth="1"/>
    <col min="14857" max="14857" width="12.25" style="80" customWidth="1"/>
    <col min="14858" max="15107" width="8.875" style="80"/>
    <col min="15108" max="15108" width="11.25" style="80" customWidth="1"/>
    <col min="15109" max="15109" width="12.75" style="80" customWidth="1"/>
    <col min="15110" max="15110" width="10.5" style="80" customWidth="1"/>
    <col min="15111" max="15111" width="10.625" style="80" customWidth="1"/>
    <col min="15112" max="15112" width="12.125" style="80" customWidth="1"/>
    <col min="15113" max="15113" width="12.25" style="80" customWidth="1"/>
    <col min="15114" max="15363" width="8.875" style="80"/>
    <col min="15364" max="15364" width="11.25" style="80" customWidth="1"/>
    <col min="15365" max="15365" width="12.75" style="80" customWidth="1"/>
    <col min="15366" max="15366" width="10.5" style="80" customWidth="1"/>
    <col min="15367" max="15367" width="10.625" style="80" customWidth="1"/>
    <col min="15368" max="15368" width="12.125" style="80" customWidth="1"/>
    <col min="15369" max="15369" width="12.25" style="80" customWidth="1"/>
    <col min="15370" max="15619" width="8.875" style="80"/>
    <col min="15620" max="15620" width="11.25" style="80" customWidth="1"/>
    <col min="15621" max="15621" width="12.75" style="80" customWidth="1"/>
    <col min="15622" max="15622" width="10.5" style="80" customWidth="1"/>
    <col min="15623" max="15623" width="10.625" style="80" customWidth="1"/>
    <col min="15624" max="15624" width="12.125" style="80" customWidth="1"/>
    <col min="15625" max="15625" width="12.25" style="80" customWidth="1"/>
    <col min="15626" max="15875" width="8.875" style="80"/>
    <col min="15876" max="15876" width="11.25" style="80" customWidth="1"/>
    <col min="15877" max="15877" width="12.75" style="80" customWidth="1"/>
    <col min="15878" max="15878" width="10.5" style="80" customWidth="1"/>
    <col min="15879" max="15879" width="10.625" style="80" customWidth="1"/>
    <col min="15880" max="15880" width="12.125" style="80" customWidth="1"/>
    <col min="15881" max="15881" width="12.25" style="80" customWidth="1"/>
    <col min="15882" max="16131" width="8.875" style="80"/>
    <col min="16132" max="16132" width="11.25" style="80" customWidth="1"/>
    <col min="16133" max="16133" width="12.75" style="80" customWidth="1"/>
    <col min="16134" max="16134" width="10.5" style="80" customWidth="1"/>
    <col min="16135" max="16135" width="10.625" style="80" customWidth="1"/>
    <col min="16136" max="16136" width="12.125" style="80" customWidth="1"/>
    <col min="16137" max="16137" width="12.25" style="80" customWidth="1"/>
    <col min="16138" max="16384" width="8.875" style="80"/>
  </cols>
  <sheetData>
    <row r="2" spans="2:9">
      <c r="B2" s="742" t="s">
        <v>264</v>
      </c>
      <c r="C2" s="742"/>
      <c r="D2" s="742"/>
      <c r="E2" s="742"/>
      <c r="F2" s="742"/>
      <c r="G2" s="742"/>
      <c r="H2" s="742"/>
    </row>
    <row r="3" spans="2:9">
      <c r="B3" s="742"/>
      <c r="C3" s="742"/>
      <c r="D3" s="742"/>
      <c r="E3" s="742"/>
      <c r="F3" s="742"/>
      <c r="G3" s="742"/>
      <c r="H3" s="742"/>
    </row>
    <row r="5" spans="2:9" ht="14.25" thickBot="1"/>
    <row r="6" spans="2:9" ht="14.25" thickBot="1">
      <c r="B6" s="743"/>
      <c r="C6" s="743"/>
      <c r="D6" s="744" t="s">
        <v>265</v>
      </c>
      <c r="E6" s="744"/>
      <c r="F6" s="745" t="s">
        <v>266</v>
      </c>
      <c r="G6" s="745"/>
      <c r="H6" s="745" t="s">
        <v>267</v>
      </c>
      <c r="I6" s="745"/>
    </row>
    <row r="7" spans="2:9" ht="14.25" thickBot="1">
      <c r="B7" s="743"/>
      <c r="C7" s="743"/>
      <c r="D7" s="744"/>
      <c r="E7" s="744"/>
      <c r="F7" s="745"/>
      <c r="G7" s="745"/>
      <c r="H7" s="745"/>
      <c r="I7" s="745"/>
    </row>
    <row r="8" spans="2:9">
      <c r="B8" s="712" t="s">
        <v>268</v>
      </c>
      <c r="C8" s="713"/>
      <c r="D8" s="735" t="s">
        <v>21</v>
      </c>
      <c r="E8" s="736"/>
      <c r="F8" s="712" t="s">
        <v>269</v>
      </c>
      <c r="G8" s="713"/>
      <c r="H8" s="712" t="s">
        <v>270</v>
      </c>
      <c r="I8" s="713"/>
    </row>
    <row r="9" spans="2:9">
      <c r="B9" s="714"/>
      <c r="C9" s="715"/>
      <c r="D9" s="737"/>
      <c r="E9" s="738"/>
      <c r="F9" s="714"/>
      <c r="G9" s="715"/>
      <c r="H9" s="714"/>
      <c r="I9" s="715"/>
    </row>
    <row r="10" spans="2:9" ht="15" customHeight="1">
      <c r="B10" s="714"/>
      <c r="C10" s="715"/>
      <c r="D10" s="245" t="s">
        <v>271</v>
      </c>
      <c r="E10" s="246" t="s">
        <v>272</v>
      </c>
      <c r="F10" s="81" t="s">
        <v>273</v>
      </c>
      <c r="G10" s="246" t="s">
        <v>274</v>
      </c>
      <c r="H10" s="245" t="s">
        <v>275</v>
      </c>
      <c r="I10" s="246" t="s">
        <v>276</v>
      </c>
    </row>
    <row r="11" spans="2:9" ht="15" customHeight="1">
      <c r="B11" s="739">
        <v>40897</v>
      </c>
      <c r="C11" s="715"/>
      <c r="D11" s="245" t="s">
        <v>1418</v>
      </c>
      <c r="E11" s="246" t="s">
        <v>1418</v>
      </c>
      <c r="F11" s="245" t="s">
        <v>277</v>
      </c>
      <c r="G11" s="246" t="s">
        <v>278</v>
      </c>
      <c r="H11" s="245" t="s">
        <v>279</v>
      </c>
      <c r="I11" s="246" t="s">
        <v>280</v>
      </c>
    </row>
    <row r="12" spans="2:9" ht="15" customHeight="1">
      <c r="B12" s="714"/>
      <c r="C12" s="715"/>
      <c r="D12" s="245" t="s">
        <v>281</v>
      </c>
      <c r="E12" s="246" t="s">
        <v>282</v>
      </c>
      <c r="F12" s="245" t="s">
        <v>283</v>
      </c>
      <c r="G12" s="246" t="s">
        <v>284</v>
      </c>
      <c r="H12" s="245" t="s">
        <v>285</v>
      </c>
      <c r="I12" s="246" t="s">
        <v>286</v>
      </c>
    </row>
    <row r="13" spans="2:9" ht="15" customHeight="1" thickBot="1">
      <c r="B13" s="740"/>
      <c r="C13" s="741"/>
      <c r="D13" s="247" t="s">
        <v>287</v>
      </c>
      <c r="E13" s="248" t="s">
        <v>288</v>
      </c>
      <c r="F13" s="82"/>
      <c r="G13" s="83"/>
      <c r="H13" s="247" t="s">
        <v>289</v>
      </c>
      <c r="I13" s="248" t="s">
        <v>290</v>
      </c>
    </row>
    <row r="14" spans="2:9" ht="14.25" thickBot="1">
      <c r="B14" s="743" t="s">
        <v>291</v>
      </c>
      <c r="C14" s="743"/>
      <c r="D14" s="735" t="s">
        <v>270</v>
      </c>
      <c r="E14" s="736"/>
      <c r="F14" s="712" t="s">
        <v>21</v>
      </c>
      <c r="G14" s="713"/>
      <c r="H14" s="712" t="s">
        <v>269</v>
      </c>
      <c r="I14" s="713"/>
    </row>
    <row r="15" spans="2:9" ht="14.25" thickBot="1">
      <c r="B15" s="743"/>
      <c r="C15" s="743"/>
      <c r="D15" s="737"/>
      <c r="E15" s="738"/>
      <c r="F15" s="714"/>
      <c r="G15" s="715"/>
      <c r="H15" s="714"/>
      <c r="I15" s="715"/>
    </row>
    <row r="16" spans="2:9" ht="17.45" customHeight="1" thickBot="1">
      <c r="B16" s="743"/>
      <c r="C16" s="743"/>
      <c r="D16" s="245" t="s">
        <v>275</v>
      </c>
      <c r="E16" s="246" t="s">
        <v>276</v>
      </c>
      <c r="F16" s="245" t="s">
        <v>271</v>
      </c>
      <c r="G16" s="246" t="s">
        <v>272</v>
      </c>
      <c r="H16" s="81" t="s">
        <v>273</v>
      </c>
      <c r="I16" s="246" t="s">
        <v>292</v>
      </c>
    </row>
    <row r="17" spans="2:9" ht="17.45" customHeight="1" thickBot="1">
      <c r="B17" s="743"/>
      <c r="C17" s="743"/>
      <c r="D17" s="245" t="s">
        <v>279</v>
      </c>
      <c r="E17" s="246" t="s">
        <v>280</v>
      </c>
      <c r="F17" s="245" t="s">
        <v>293</v>
      </c>
      <c r="G17" s="246" t="s">
        <v>294</v>
      </c>
      <c r="H17" s="245" t="s">
        <v>277</v>
      </c>
      <c r="I17" s="246" t="s">
        <v>278</v>
      </c>
    </row>
    <row r="18" spans="2:9" ht="17.45" customHeight="1" thickBot="1">
      <c r="B18" s="743"/>
      <c r="C18" s="743"/>
      <c r="D18" s="245" t="s">
        <v>295</v>
      </c>
      <c r="E18" s="246" t="s">
        <v>286</v>
      </c>
      <c r="F18" s="245" t="s">
        <v>281</v>
      </c>
      <c r="G18" s="246" t="s">
        <v>282</v>
      </c>
      <c r="H18" s="245" t="s">
        <v>296</v>
      </c>
      <c r="I18" s="246" t="s">
        <v>297</v>
      </c>
    </row>
    <row r="19" spans="2:9" ht="17.45" customHeight="1" thickBot="1">
      <c r="B19" s="743"/>
      <c r="C19" s="743"/>
      <c r="D19" s="247" t="s">
        <v>298</v>
      </c>
      <c r="E19" s="248" t="s">
        <v>299</v>
      </c>
      <c r="F19" s="247" t="s">
        <v>287</v>
      </c>
      <c r="G19" s="248" t="s">
        <v>288</v>
      </c>
      <c r="H19" s="247" t="s">
        <v>300</v>
      </c>
      <c r="I19" s="248"/>
    </row>
    <row r="20" spans="2:9">
      <c r="B20" s="712" t="s">
        <v>301</v>
      </c>
      <c r="C20" s="713"/>
      <c r="D20" s="735" t="s">
        <v>270</v>
      </c>
      <c r="E20" s="736"/>
      <c r="F20" s="712" t="s">
        <v>302</v>
      </c>
      <c r="G20" s="713"/>
      <c r="H20" s="712" t="s">
        <v>21</v>
      </c>
      <c r="I20" s="713"/>
    </row>
    <row r="21" spans="2:9">
      <c r="B21" s="714"/>
      <c r="C21" s="715"/>
      <c r="D21" s="737"/>
      <c r="E21" s="738"/>
      <c r="F21" s="714"/>
      <c r="G21" s="715"/>
      <c r="H21" s="714"/>
      <c r="I21" s="715"/>
    </row>
    <row r="22" spans="2:9" ht="17.45" customHeight="1">
      <c r="B22" s="714"/>
      <c r="C22" s="715"/>
      <c r="D22" s="245" t="s">
        <v>275</v>
      </c>
      <c r="E22" s="246" t="s">
        <v>276</v>
      </c>
      <c r="F22" s="81" t="s">
        <v>303</v>
      </c>
      <c r="G22" s="246" t="s">
        <v>284</v>
      </c>
      <c r="H22" s="245" t="s">
        <v>271</v>
      </c>
      <c r="I22" s="246" t="s">
        <v>272</v>
      </c>
    </row>
    <row r="23" spans="2:9" ht="17.45" customHeight="1">
      <c r="B23" s="739">
        <v>40874</v>
      </c>
      <c r="C23" s="715"/>
      <c r="D23" s="245" t="s">
        <v>279</v>
      </c>
      <c r="E23" s="246" t="s">
        <v>280</v>
      </c>
      <c r="F23" s="245" t="s">
        <v>304</v>
      </c>
      <c r="G23" s="246" t="s">
        <v>278</v>
      </c>
      <c r="H23" s="245" t="s">
        <v>305</v>
      </c>
      <c r="I23" s="246" t="s">
        <v>294</v>
      </c>
    </row>
    <row r="24" spans="2:9" ht="17.45" customHeight="1">
      <c r="B24" s="714"/>
      <c r="C24" s="715"/>
      <c r="D24" s="245" t="s">
        <v>306</v>
      </c>
      <c r="E24" s="246" t="s">
        <v>286</v>
      </c>
      <c r="F24" s="245" t="s">
        <v>296</v>
      </c>
      <c r="G24" s="246" t="s">
        <v>297</v>
      </c>
      <c r="H24" s="245" t="s">
        <v>281</v>
      </c>
      <c r="I24" s="246" t="s">
        <v>282</v>
      </c>
    </row>
    <row r="25" spans="2:9" ht="17.45" customHeight="1" thickBot="1">
      <c r="B25" s="740"/>
      <c r="C25" s="741"/>
      <c r="D25" s="247" t="s">
        <v>307</v>
      </c>
      <c r="E25" s="248" t="s">
        <v>299</v>
      </c>
      <c r="F25" s="247" t="s">
        <v>308</v>
      </c>
      <c r="G25" s="248"/>
      <c r="H25" s="247" t="s">
        <v>287</v>
      </c>
      <c r="I25" s="248" t="s">
        <v>309</v>
      </c>
    </row>
    <row r="26" spans="2:9">
      <c r="B26" s="712" t="s">
        <v>310</v>
      </c>
      <c r="C26" s="713"/>
      <c r="D26" s="735" t="s">
        <v>270</v>
      </c>
      <c r="E26" s="736"/>
      <c r="F26" s="712" t="s">
        <v>21</v>
      </c>
      <c r="G26" s="713"/>
      <c r="H26" s="712" t="s">
        <v>302</v>
      </c>
      <c r="I26" s="713"/>
    </row>
    <row r="27" spans="2:9">
      <c r="B27" s="714"/>
      <c r="C27" s="715"/>
      <c r="D27" s="737"/>
      <c r="E27" s="738"/>
      <c r="F27" s="714"/>
      <c r="G27" s="715"/>
      <c r="H27" s="714"/>
      <c r="I27" s="715"/>
    </row>
    <row r="28" spans="2:9" ht="17.45" customHeight="1">
      <c r="B28" s="714"/>
      <c r="C28" s="715"/>
      <c r="D28" s="245" t="s">
        <v>275</v>
      </c>
      <c r="E28" s="246" t="s">
        <v>276</v>
      </c>
      <c r="F28" s="245" t="s">
        <v>271</v>
      </c>
      <c r="G28" s="246" t="s">
        <v>272</v>
      </c>
      <c r="H28" s="81" t="s">
        <v>1419</v>
      </c>
      <c r="I28" s="246" t="s">
        <v>284</v>
      </c>
    </row>
    <row r="29" spans="2:9" ht="17.45" customHeight="1">
      <c r="B29" s="739">
        <v>40872</v>
      </c>
      <c r="C29" s="715"/>
      <c r="D29" s="245" t="s">
        <v>279</v>
      </c>
      <c r="E29" s="246" t="s">
        <v>280</v>
      </c>
      <c r="F29" s="245" t="s">
        <v>305</v>
      </c>
      <c r="G29" s="246" t="s">
        <v>1420</v>
      </c>
      <c r="H29" s="245" t="s">
        <v>304</v>
      </c>
      <c r="I29" s="246" t="s">
        <v>278</v>
      </c>
    </row>
    <row r="30" spans="2:9" ht="17.45" customHeight="1">
      <c r="B30" s="714"/>
      <c r="C30" s="715"/>
      <c r="D30" s="245" t="s">
        <v>306</v>
      </c>
      <c r="E30" s="246" t="s">
        <v>286</v>
      </c>
      <c r="F30" s="245" t="s">
        <v>281</v>
      </c>
      <c r="G30" s="246" t="s">
        <v>282</v>
      </c>
      <c r="H30" s="245" t="s">
        <v>1421</v>
      </c>
      <c r="I30" s="246" t="s">
        <v>297</v>
      </c>
    </row>
    <row r="31" spans="2:9" ht="17.45" customHeight="1" thickBot="1">
      <c r="B31" s="740"/>
      <c r="C31" s="741"/>
      <c r="D31" s="247" t="s">
        <v>1422</v>
      </c>
      <c r="E31" s="248" t="s">
        <v>1423</v>
      </c>
      <c r="F31" s="247" t="s">
        <v>1424</v>
      </c>
      <c r="G31" s="248" t="s">
        <v>1425</v>
      </c>
      <c r="H31" s="247" t="s">
        <v>308</v>
      </c>
      <c r="I31" s="248"/>
    </row>
    <row r="32" spans="2:9">
      <c r="B32" s="728" t="s">
        <v>1426</v>
      </c>
      <c r="C32" s="729"/>
      <c r="D32" s="735" t="s">
        <v>1427</v>
      </c>
      <c r="E32" s="736"/>
      <c r="F32" s="712" t="s">
        <v>1428</v>
      </c>
      <c r="G32" s="713"/>
      <c r="H32" s="712" t="s">
        <v>1429</v>
      </c>
      <c r="I32" s="713"/>
    </row>
    <row r="33" spans="2:9">
      <c r="B33" s="730"/>
      <c r="C33" s="731"/>
      <c r="D33" s="737"/>
      <c r="E33" s="738"/>
      <c r="F33" s="714"/>
      <c r="G33" s="715"/>
      <c r="H33" s="714"/>
      <c r="I33" s="715"/>
    </row>
    <row r="34" spans="2:9" ht="17.45" customHeight="1">
      <c r="B34" s="730"/>
      <c r="C34" s="731"/>
      <c r="D34" s="249" t="s">
        <v>1430</v>
      </c>
      <c r="E34" s="250" t="s">
        <v>1431</v>
      </c>
      <c r="F34" s="245" t="s">
        <v>1432</v>
      </c>
      <c r="G34" s="246" t="s">
        <v>1433</v>
      </c>
      <c r="H34" s="81" t="s">
        <v>1434</v>
      </c>
      <c r="I34" s="246" t="s">
        <v>1435</v>
      </c>
    </row>
    <row r="35" spans="2:9" ht="17.45" customHeight="1">
      <c r="B35" s="732">
        <v>40871</v>
      </c>
      <c r="C35" s="731"/>
      <c r="D35" s="249" t="s">
        <v>1436</v>
      </c>
      <c r="E35" s="250" t="s">
        <v>1437</v>
      </c>
      <c r="F35" s="245" t="s">
        <v>1438</v>
      </c>
      <c r="G35" s="246" t="s">
        <v>1439</v>
      </c>
      <c r="H35" s="245" t="s">
        <v>1440</v>
      </c>
      <c r="I35" s="246" t="s">
        <v>1441</v>
      </c>
    </row>
    <row r="36" spans="2:9" ht="17.45" customHeight="1">
      <c r="B36" s="730"/>
      <c r="C36" s="731"/>
      <c r="D36" s="249" t="s">
        <v>1442</v>
      </c>
      <c r="E36" s="250" t="s">
        <v>1443</v>
      </c>
      <c r="F36" s="245" t="s">
        <v>1444</v>
      </c>
      <c r="G36" s="246" t="s">
        <v>1445</v>
      </c>
      <c r="H36" s="245" t="s">
        <v>1446</v>
      </c>
      <c r="I36" s="246" t="s">
        <v>1447</v>
      </c>
    </row>
    <row r="37" spans="2:9" ht="17.45" customHeight="1" thickBot="1">
      <c r="B37" s="733"/>
      <c r="C37" s="734"/>
      <c r="D37" s="82" t="s">
        <v>1448</v>
      </c>
      <c r="E37" s="251"/>
      <c r="F37" s="247" t="s">
        <v>1449</v>
      </c>
      <c r="G37" s="248"/>
      <c r="H37" s="247" t="s">
        <v>1450</v>
      </c>
      <c r="I37" s="248" t="s">
        <v>1451</v>
      </c>
    </row>
    <row r="38" spans="2:9">
      <c r="B38" s="728" t="s">
        <v>1452</v>
      </c>
      <c r="C38" s="729"/>
      <c r="D38" s="724" t="s">
        <v>255</v>
      </c>
      <c r="E38" s="709"/>
      <c r="F38" s="728" t="s">
        <v>1427</v>
      </c>
      <c r="G38" s="729"/>
      <c r="H38" s="712" t="s">
        <v>21</v>
      </c>
      <c r="I38" s="713"/>
    </row>
    <row r="39" spans="2:9">
      <c r="B39" s="730"/>
      <c r="C39" s="731"/>
      <c r="D39" s="710"/>
      <c r="E39" s="711"/>
      <c r="F39" s="730"/>
      <c r="G39" s="731"/>
      <c r="H39" s="714"/>
      <c r="I39" s="715"/>
    </row>
    <row r="40" spans="2:9" ht="17.45" customHeight="1">
      <c r="B40" s="730"/>
      <c r="C40" s="731"/>
      <c r="D40" s="252" t="s">
        <v>1432</v>
      </c>
      <c r="E40" s="253" t="s">
        <v>1433</v>
      </c>
      <c r="F40" s="249" t="s">
        <v>1430</v>
      </c>
      <c r="G40" s="250" t="s">
        <v>1431</v>
      </c>
      <c r="H40" s="81" t="s">
        <v>1434</v>
      </c>
      <c r="I40" s="246" t="s">
        <v>282</v>
      </c>
    </row>
    <row r="41" spans="2:9" ht="17.45" customHeight="1">
      <c r="B41" s="732">
        <v>40870</v>
      </c>
      <c r="C41" s="731"/>
      <c r="D41" s="252" t="s">
        <v>1453</v>
      </c>
      <c r="E41" s="253" t="s">
        <v>1439</v>
      </c>
      <c r="F41" s="249" t="s">
        <v>1436</v>
      </c>
      <c r="G41" s="250" t="s">
        <v>1437</v>
      </c>
      <c r="H41" s="245" t="s">
        <v>1440</v>
      </c>
      <c r="I41" s="246" t="s">
        <v>1454</v>
      </c>
    </row>
    <row r="42" spans="2:9" ht="17.45" customHeight="1">
      <c r="B42" s="730"/>
      <c r="C42" s="731"/>
      <c r="D42" s="252" t="s">
        <v>1455</v>
      </c>
      <c r="E42" s="253" t="s">
        <v>1445</v>
      </c>
      <c r="F42" s="249" t="s">
        <v>1442</v>
      </c>
      <c r="G42" s="250" t="s">
        <v>1443</v>
      </c>
      <c r="H42" s="245" t="s">
        <v>1456</v>
      </c>
      <c r="I42" s="246" t="s">
        <v>1457</v>
      </c>
    </row>
    <row r="43" spans="2:9" ht="17.45" customHeight="1" thickBot="1">
      <c r="B43" s="733"/>
      <c r="C43" s="734"/>
      <c r="D43" s="252" t="s">
        <v>1438</v>
      </c>
      <c r="E43" s="254"/>
      <c r="F43" s="82" t="s">
        <v>1448</v>
      </c>
      <c r="G43" s="251" t="s">
        <v>1458</v>
      </c>
      <c r="H43" s="247" t="s">
        <v>1459</v>
      </c>
      <c r="I43" s="248" t="s">
        <v>1460</v>
      </c>
    </row>
    <row r="44" spans="2:9">
      <c r="B44" s="728" t="s">
        <v>1461</v>
      </c>
      <c r="C44" s="729"/>
      <c r="D44" s="724" t="s">
        <v>1462</v>
      </c>
      <c r="E44" s="709"/>
      <c r="F44" s="728" t="s">
        <v>1463</v>
      </c>
      <c r="G44" s="729"/>
      <c r="H44" s="712" t="s">
        <v>21</v>
      </c>
      <c r="I44" s="713"/>
    </row>
    <row r="45" spans="2:9">
      <c r="B45" s="730"/>
      <c r="C45" s="731"/>
      <c r="D45" s="710"/>
      <c r="E45" s="711"/>
      <c r="F45" s="730"/>
      <c r="G45" s="731"/>
      <c r="H45" s="714"/>
      <c r="I45" s="715"/>
    </row>
    <row r="46" spans="2:9" ht="17.45" customHeight="1">
      <c r="B46" s="730"/>
      <c r="C46" s="731"/>
      <c r="D46" s="245" t="s">
        <v>1464</v>
      </c>
      <c r="E46" s="246" t="s">
        <v>1465</v>
      </c>
      <c r="F46" s="249" t="s">
        <v>303</v>
      </c>
      <c r="G46" s="250" t="s">
        <v>284</v>
      </c>
      <c r="H46" s="81" t="s">
        <v>1466</v>
      </c>
      <c r="I46" s="246" t="s">
        <v>282</v>
      </c>
    </row>
    <row r="47" spans="2:9" ht="17.45" customHeight="1">
      <c r="B47" s="732">
        <v>40869</v>
      </c>
      <c r="C47" s="731"/>
      <c r="D47" s="245" t="s">
        <v>1467</v>
      </c>
      <c r="E47" s="246" t="s">
        <v>1468</v>
      </c>
      <c r="F47" s="249" t="s">
        <v>1469</v>
      </c>
      <c r="G47" s="250" t="s">
        <v>278</v>
      </c>
      <c r="H47" s="245" t="s">
        <v>1440</v>
      </c>
      <c r="I47" s="246" t="s">
        <v>1454</v>
      </c>
    </row>
    <row r="48" spans="2:9" ht="17.45" customHeight="1">
      <c r="B48" s="730"/>
      <c r="C48" s="731"/>
      <c r="D48" s="245" t="s">
        <v>1470</v>
      </c>
      <c r="E48" s="246" t="s">
        <v>1471</v>
      </c>
      <c r="F48" s="249" t="s">
        <v>304</v>
      </c>
      <c r="G48" s="250" t="s">
        <v>1472</v>
      </c>
      <c r="H48" s="245" t="s">
        <v>1456</v>
      </c>
      <c r="I48" s="246" t="s">
        <v>1457</v>
      </c>
    </row>
    <row r="49" spans="1:9" ht="17.45" customHeight="1" thickBot="1">
      <c r="B49" s="733"/>
      <c r="C49" s="734"/>
      <c r="D49" s="247" t="s">
        <v>1473</v>
      </c>
      <c r="E49" s="248"/>
      <c r="F49" s="82" t="s">
        <v>308</v>
      </c>
      <c r="G49" s="251" t="s">
        <v>1474</v>
      </c>
      <c r="H49" s="247" t="s">
        <v>1475</v>
      </c>
      <c r="I49" s="248" t="s">
        <v>1476</v>
      </c>
    </row>
    <row r="50" spans="1:9" ht="18.75" customHeight="1">
      <c r="B50" s="728" t="s">
        <v>1477</v>
      </c>
      <c r="C50" s="729"/>
      <c r="D50" s="724" t="s">
        <v>270</v>
      </c>
      <c r="E50" s="709"/>
      <c r="F50" s="728" t="s">
        <v>1478</v>
      </c>
      <c r="G50" s="729"/>
      <c r="H50" s="712" t="s">
        <v>1463</v>
      </c>
      <c r="I50" s="713"/>
    </row>
    <row r="51" spans="1:9" ht="18.75" customHeight="1">
      <c r="B51" s="730"/>
      <c r="C51" s="731"/>
      <c r="D51" s="710"/>
      <c r="E51" s="711"/>
      <c r="F51" s="730"/>
      <c r="G51" s="731"/>
      <c r="H51" s="714"/>
      <c r="I51" s="715"/>
    </row>
    <row r="52" spans="1:9" ht="18.75" customHeight="1">
      <c r="B52" s="730"/>
      <c r="C52" s="731"/>
      <c r="D52" s="245" t="s">
        <v>1479</v>
      </c>
      <c r="E52" s="246" t="s">
        <v>1480</v>
      </c>
      <c r="F52" s="249" t="s">
        <v>1481</v>
      </c>
      <c r="G52" s="250" t="s">
        <v>1482</v>
      </c>
      <c r="H52" s="245" t="s">
        <v>1483</v>
      </c>
      <c r="I52" s="246" t="s">
        <v>284</v>
      </c>
    </row>
    <row r="53" spans="1:9" ht="18.75" customHeight="1">
      <c r="B53" s="732">
        <v>40874</v>
      </c>
      <c r="C53" s="731"/>
      <c r="D53" s="245" t="s">
        <v>1484</v>
      </c>
      <c r="E53" s="246" t="s">
        <v>1485</v>
      </c>
      <c r="F53" s="249" t="s">
        <v>1486</v>
      </c>
      <c r="G53" s="250" t="s">
        <v>1487</v>
      </c>
      <c r="H53" s="245" t="s">
        <v>303</v>
      </c>
      <c r="I53" s="246" t="s">
        <v>278</v>
      </c>
    </row>
    <row r="54" spans="1:9" ht="18.75" customHeight="1">
      <c r="B54" s="730"/>
      <c r="C54" s="731"/>
      <c r="D54" s="245" t="s">
        <v>1488</v>
      </c>
      <c r="E54" s="246" t="s">
        <v>1489</v>
      </c>
      <c r="F54" s="249" t="s">
        <v>1432</v>
      </c>
      <c r="G54" s="250" t="s">
        <v>1490</v>
      </c>
      <c r="H54" s="245" t="s">
        <v>308</v>
      </c>
      <c r="I54" s="246" t="s">
        <v>1491</v>
      </c>
    </row>
    <row r="55" spans="1:9" ht="18.75" customHeight="1" thickBot="1">
      <c r="B55" s="733"/>
      <c r="C55" s="734"/>
      <c r="D55" s="247" t="s">
        <v>1492</v>
      </c>
      <c r="E55" s="248"/>
      <c r="F55" s="82" t="s">
        <v>1493</v>
      </c>
      <c r="G55" s="251" t="s">
        <v>1494</v>
      </c>
      <c r="H55" s="247" t="s">
        <v>304</v>
      </c>
      <c r="I55" s="248"/>
    </row>
    <row r="56" spans="1:9" ht="18.75" customHeight="1">
      <c r="B56" s="723" t="s">
        <v>1495</v>
      </c>
      <c r="C56" s="717"/>
      <c r="D56" s="724" t="s">
        <v>1478</v>
      </c>
      <c r="E56" s="709"/>
      <c r="F56" s="716" t="s">
        <v>1463</v>
      </c>
      <c r="G56" s="717"/>
      <c r="H56" s="716" t="s">
        <v>1496</v>
      </c>
      <c r="I56" s="717"/>
    </row>
    <row r="57" spans="1:9" ht="18.75" customHeight="1">
      <c r="B57" s="718"/>
      <c r="C57" s="719"/>
      <c r="D57" s="710"/>
      <c r="E57" s="711"/>
      <c r="F57" s="718"/>
      <c r="G57" s="719"/>
      <c r="H57" s="718"/>
      <c r="I57" s="719"/>
    </row>
    <row r="58" spans="1:9" ht="18.75" customHeight="1">
      <c r="B58" s="718"/>
      <c r="C58" s="719"/>
      <c r="D58" s="252" t="s">
        <v>1481</v>
      </c>
      <c r="E58" s="253" t="s">
        <v>1482</v>
      </c>
      <c r="F58" s="252" t="s">
        <v>1497</v>
      </c>
      <c r="G58" s="253" t="s">
        <v>284</v>
      </c>
      <c r="H58" s="252" t="s">
        <v>1498</v>
      </c>
      <c r="I58" s="253" t="s">
        <v>1499</v>
      </c>
    </row>
    <row r="59" spans="1:9" ht="18.75" customHeight="1">
      <c r="B59" s="725">
        <v>40873</v>
      </c>
      <c r="C59" s="719"/>
      <c r="D59" s="252" t="s">
        <v>1486</v>
      </c>
      <c r="E59" s="253" t="s">
        <v>1500</v>
      </c>
      <c r="F59" s="252" t="s">
        <v>303</v>
      </c>
      <c r="G59" s="253" t="s">
        <v>278</v>
      </c>
      <c r="H59" s="252" t="s">
        <v>1501</v>
      </c>
      <c r="I59" s="253" t="s">
        <v>1502</v>
      </c>
    </row>
    <row r="60" spans="1:9" ht="18.75" customHeight="1">
      <c r="A60" s="255"/>
      <c r="B60" s="718"/>
      <c r="C60" s="719"/>
      <c r="D60" s="252" t="s">
        <v>1503</v>
      </c>
      <c r="E60" s="253" t="s">
        <v>1504</v>
      </c>
      <c r="F60" s="252" t="s">
        <v>308</v>
      </c>
      <c r="G60" s="253" t="s">
        <v>1491</v>
      </c>
      <c r="H60" s="252" t="s">
        <v>1505</v>
      </c>
      <c r="I60" s="253" t="s">
        <v>1506</v>
      </c>
    </row>
    <row r="61" spans="1:9" ht="18.75" customHeight="1">
      <c r="B61" s="718"/>
      <c r="C61" s="719"/>
      <c r="D61" s="252" t="s">
        <v>1507</v>
      </c>
      <c r="E61" s="253"/>
      <c r="F61" s="252" t="s">
        <v>1508</v>
      </c>
      <c r="G61" s="253" t="s">
        <v>1509</v>
      </c>
      <c r="H61" s="252" t="s">
        <v>1510</v>
      </c>
      <c r="I61" s="253" t="s">
        <v>1511</v>
      </c>
    </row>
    <row r="62" spans="1:9" ht="18.75" customHeight="1" thickBot="1">
      <c r="B62" s="726"/>
      <c r="C62" s="727"/>
      <c r="D62" s="256" t="s">
        <v>1493</v>
      </c>
      <c r="E62" s="254"/>
      <c r="F62" s="256" t="s">
        <v>304</v>
      </c>
      <c r="G62" s="257"/>
      <c r="H62" s="256"/>
      <c r="I62" s="254" t="s">
        <v>1512</v>
      </c>
    </row>
    <row r="63" spans="1:9" ht="18.75" customHeight="1">
      <c r="B63" s="723" t="s">
        <v>1513</v>
      </c>
      <c r="C63" s="717"/>
      <c r="D63" s="724" t="s">
        <v>270</v>
      </c>
      <c r="E63" s="709"/>
      <c r="F63" s="712" t="s">
        <v>21</v>
      </c>
      <c r="G63" s="713"/>
      <c r="H63" s="716" t="s">
        <v>570</v>
      </c>
      <c r="I63" s="717"/>
    </row>
    <row r="64" spans="1:9" ht="18.75" customHeight="1">
      <c r="B64" s="718"/>
      <c r="C64" s="719"/>
      <c r="D64" s="710"/>
      <c r="E64" s="711"/>
      <c r="F64" s="714"/>
      <c r="G64" s="715"/>
      <c r="H64" s="718"/>
      <c r="I64" s="719"/>
    </row>
    <row r="65" spans="1:12" ht="18.75" customHeight="1">
      <c r="B65" s="718"/>
      <c r="C65" s="719"/>
      <c r="D65" s="245" t="s">
        <v>1479</v>
      </c>
      <c r="E65" s="246" t="s">
        <v>1525</v>
      </c>
      <c r="F65" s="81" t="s">
        <v>1466</v>
      </c>
      <c r="G65" s="246" t="s">
        <v>282</v>
      </c>
      <c r="H65" s="252" t="s">
        <v>1529</v>
      </c>
      <c r="I65" s="253" t="s">
        <v>1533</v>
      </c>
    </row>
    <row r="66" spans="1:12" ht="18.75" customHeight="1">
      <c r="B66" s="725">
        <v>40865</v>
      </c>
      <c r="C66" s="719"/>
      <c r="D66" s="245" t="s">
        <v>1522</v>
      </c>
      <c r="E66" s="246" t="s">
        <v>1526</v>
      </c>
      <c r="F66" s="245" t="s">
        <v>1440</v>
      </c>
      <c r="G66" s="246" t="s">
        <v>1528</v>
      </c>
      <c r="H66" s="252" t="s">
        <v>1530</v>
      </c>
      <c r="I66" s="253" t="s">
        <v>1534</v>
      </c>
    </row>
    <row r="67" spans="1:12" ht="18.75" customHeight="1">
      <c r="A67" s="255"/>
      <c r="B67" s="718"/>
      <c r="C67" s="719"/>
      <c r="D67" s="245" t="s">
        <v>1523</v>
      </c>
      <c r="E67" s="246" t="s">
        <v>1489</v>
      </c>
      <c r="F67" s="245" t="s">
        <v>1527</v>
      </c>
      <c r="G67" s="246" t="s">
        <v>1457</v>
      </c>
      <c r="H67" s="252" t="s">
        <v>1531</v>
      </c>
      <c r="I67" s="253" t="s">
        <v>1535</v>
      </c>
    </row>
    <row r="68" spans="1:12" ht="18.75" customHeight="1">
      <c r="B68" s="718"/>
      <c r="C68" s="719"/>
      <c r="D68" s="245" t="s">
        <v>1524</v>
      </c>
      <c r="E68" s="246"/>
      <c r="F68" s="245" t="s">
        <v>305</v>
      </c>
      <c r="G68" s="246" t="s">
        <v>1476</v>
      </c>
      <c r="H68" s="252" t="s">
        <v>1532</v>
      </c>
      <c r="I68" s="253" t="s">
        <v>1536</v>
      </c>
    </row>
    <row r="69" spans="1:12" ht="18.75" customHeight="1" thickBot="1">
      <c r="B69" s="726"/>
      <c r="C69" s="727"/>
      <c r="D69" s="260"/>
      <c r="E69" s="261"/>
      <c r="F69" s="256"/>
      <c r="G69" s="262"/>
      <c r="H69" s="256"/>
      <c r="I69" s="254"/>
    </row>
    <row r="70" spans="1:12" ht="18.75" customHeight="1">
      <c r="B70" s="708" t="s">
        <v>1518</v>
      </c>
      <c r="C70" s="709"/>
      <c r="D70" s="724" t="s">
        <v>1594</v>
      </c>
      <c r="E70" s="709"/>
      <c r="F70" s="716" t="s">
        <v>270</v>
      </c>
      <c r="G70" s="717"/>
      <c r="H70" s="716" t="s">
        <v>1611</v>
      </c>
      <c r="I70" s="717"/>
      <c r="K70" s="69"/>
      <c r="L70" s="69"/>
    </row>
    <row r="71" spans="1:12" ht="18.75" customHeight="1">
      <c r="B71" s="710"/>
      <c r="C71" s="711"/>
      <c r="D71" s="710"/>
      <c r="E71" s="711"/>
      <c r="F71" s="718"/>
      <c r="G71" s="719"/>
      <c r="H71" s="718"/>
      <c r="I71" s="719"/>
      <c r="K71" s="69"/>
      <c r="L71" s="69"/>
    </row>
    <row r="72" spans="1:12" ht="18.75" customHeight="1">
      <c r="B72" s="710"/>
      <c r="C72" s="711"/>
      <c r="D72" s="258" t="s">
        <v>1601</v>
      </c>
      <c r="E72" s="259" t="s">
        <v>1606</v>
      </c>
      <c r="F72" s="245" t="s">
        <v>1595</v>
      </c>
      <c r="G72" s="246" t="s">
        <v>1598</v>
      </c>
      <c r="H72" s="252" t="s">
        <v>1612</v>
      </c>
      <c r="I72" s="253" t="s">
        <v>1616</v>
      </c>
      <c r="K72" s="679"/>
      <c r="L72" s="679"/>
    </row>
    <row r="73" spans="1:12" ht="18.75" customHeight="1">
      <c r="B73" s="720">
        <v>40857</v>
      </c>
      <c r="C73" s="711"/>
      <c r="D73" s="258" t="s">
        <v>1602</v>
      </c>
      <c r="E73" s="259" t="s">
        <v>1607</v>
      </c>
      <c r="F73" s="245" t="s">
        <v>295</v>
      </c>
      <c r="G73" s="246" t="s">
        <v>1599</v>
      </c>
      <c r="H73" s="252" t="s">
        <v>1613</v>
      </c>
      <c r="I73" s="253" t="s">
        <v>1617</v>
      </c>
      <c r="K73" s="679"/>
      <c r="L73" s="679"/>
    </row>
    <row r="74" spans="1:12" ht="18.75" customHeight="1">
      <c r="A74" s="255"/>
      <c r="B74" s="710"/>
      <c r="C74" s="711"/>
      <c r="D74" s="258" t="s">
        <v>1603</v>
      </c>
      <c r="E74" s="259" t="s">
        <v>1608</v>
      </c>
      <c r="F74" s="245" t="s">
        <v>1596</v>
      </c>
      <c r="G74" s="246" t="s">
        <v>1489</v>
      </c>
      <c r="H74" s="252" t="s">
        <v>1614</v>
      </c>
      <c r="I74" s="253" t="s">
        <v>1535</v>
      </c>
      <c r="K74" s="679"/>
      <c r="L74" s="679"/>
    </row>
    <row r="75" spans="1:12" ht="18.75" customHeight="1">
      <c r="B75" s="710"/>
      <c r="C75" s="711"/>
      <c r="D75" s="258" t="s">
        <v>1604</v>
      </c>
      <c r="E75" s="259" t="s">
        <v>1609</v>
      </c>
      <c r="F75" s="245" t="s">
        <v>1597</v>
      </c>
      <c r="G75" s="246" t="s">
        <v>1600</v>
      </c>
      <c r="H75" s="252" t="s">
        <v>1446</v>
      </c>
      <c r="I75" s="253" t="s">
        <v>1618</v>
      </c>
      <c r="K75" s="679"/>
      <c r="L75" s="679"/>
    </row>
    <row r="76" spans="1:12" ht="18.75" customHeight="1" thickBot="1">
      <c r="B76" s="721"/>
      <c r="C76" s="722"/>
      <c r="D76" s="260" t="s">
        <v>1605</v>
      </c>
      <c r="E76" s="261" t="s">
        <v>1610</v>
      </c>
      <c r="F76" s="256"/>
      <c r="G76" s="257"/>
      <c r="H76" s="256" t="s">
        <v>1615</v>
      </c>
      <c r="I76" s="254"/>
      <c r="K76" s="679"/>
      <c r="L76" s="679"/>
    </row>
    <row r="77" spans="1:12" ht="13.5" customHeight="1">
      <c r="K77" s="679"/>
      <c r="L77" s="679"/>
    </row>
    <row r="78" spans="1:12" ht="13.5" customHeight="1">
      <c r="K78" s="679"/>
      <c r="L78" s="679"/>
    </row>
    <row r="79" spans="1:12" ht="13.5" customHeight="1">
      <c r="K79" s="679"/>
      <c r="L79" s="679"/>
    </row>
    <row r="80" spans="1:12" ht="13.5" customHeight="1">
      <c r="K80" s="679"/>
      <c r="L80" s="679"/>
    </row>
    <row r="81" spans="11:22" ht="13.5" customHeight="1">
      <c r="K81" s="679"/>
      <c r="L81" s="679"/>
    </row>
    <row r="82" spans="11:22">
      <c r="U82" s="775"/>
      <c r="V82" s="775"/>
    </row>
  </sheetData>
  <mergeCells count="62">
    <mergeCell ref="K78:L81"/>
    <mergeCell ref="K72:L73"/>
    <mergeCell ref="K74:L77"/>
    <mergeCell ref="B11:C13"/>
    <mergeCell ref="D20:E21"/>
    <mergeCell ref="F20:G21"/>
    <mergeCell ref="B20:C22"/>
    <mergeCell ref="B14:C19"/>
    <mergeCell ref="D14:E15"/>
    <mergeCell ref="F14:G15"/>
    <mergeCell ref="H8:I9"/>
    <mergeCell ref="B8:C10"/>
    <mergeCell ref="B2:H3"/>
    <mergeCell ref="B6:C7"/>
    <mergeCell ref="D6:E7"/>
    <mergeCell ref="F6:G7"/>
    <mergeCell ref="H6:I7"/>
    <mergeCell ref="D8:E9"/>
    <mergeCell ref="F8:G9"/>
    <mergeCell ref="H20:I21"/>
    <mergeCell ref="H14:I15"/>
    <mergeCell ref="B29:C31"/>
    <mergeCell ref="B26:C28"/>
    <mergeCell ref="D26:E27"/>
    <mergeCell ref="F26:G27"/>
    <mergeCell ref="H26:I27"/>
    <mergeCell ref="B23:C25"/>
    <mergeCell ref="B32:C34"/>
    <mergeCell ref="D32:E33"/>
    <mergeCell ref="F32:G33"/>
    <mergeCell ref="H32:I33"/>
    <mergeCell ref="B35:C37"/>
    <mergeCell ref="B38:C40"/>
    <mergeCell ref="D38:E39"/>
    <mergeCell ref="F38:G39"/>
    <mergeCell ref="H38:I39"/>
    <mergeCell ref="B41:C43"/>
    <mergeCell ref="B44:C46"/>
    <mergeCell ref="D44:E45"/>
    <mergeCell ref="F44:G45"/>
    <mergeCell ref="H44:I45"/>
    <mergeCell ref="B47:C49"/>
    <mergeCell ref="B50:C52"/>
    <mergeCell ref="D50:E51"/>
    <mergeCell ref="F50:G51"/>
    <mergeCell ref="H50:I51"/>
    <mergeCell ref="B53:C55"/>
    <mergeCell ref="B56:C58"/>
    <mergeCell ref="D56:E57"/>
    <mergeCell ref="F56:G57"/>
    <mergeCell ref="H56:I57"/>
    <mergeCell ref="B59:C62"/>
    <mergeCell ref="B63:C65"/>
    <mergeCell ref="D63:E64"/>
    <mergeCell ref="F63:G64"/>
    <mergeCell ref="H63:I64"/>
    <mergeCell ref="B66:C69"/>
    <mergeCell ref="B70:C72"/>
    <mergeCell ref="D70:E71"/>
    <mergeCell ref="F70:G71"/>
    <mergeCell ref="H70:I71"/>
    <mergeCell ref="B73:C76"/>
  </mergeCells>
  <phoneticPr fontId="4"/>
  <pageMargins left="0" right="0" top="0" bottom="0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F2EB-E9AF-4CD2-9EDE-DD59BD5DA885}">
  <sheetPr>
    <tabColor rgb="FFFF0000"/>
  </sheetPr>
  <dimension ref="A23:H99"/>
  <sheetViews>
    <sheetView topLeftCell="A5" workbookViewId="0">
      <selection activeCell="A76" sqref="A76"/>
    </sheetView>
  </sheetViews>
  <sheetFormatPr defaultRowHeight="13.5"/>
  <cols>
    <col min="1" max="16384" width="9" style="263"/>
  </cols>
  <sheetData>
    <row r="23" spans="1:8">
      <c r="A23" s="746" t="s">
        <v>1584</v>
      </c>
      <c r="B23" s="746"/>
      <c r="C23" s="746"/>
      <c r="D23" s="746"/>
      <c r="E23" s="746"/>
      <c r="F23" s="746"/>
      <c r="G23" s="746"/>
      <c r="H23" s="746"/>
    </row>
    <row r="24" spans="1:8">
      <c r="A24" s="746"/>
      <c r="B24" s="746"/>
      <c r="C24" s="746"/>
      <c r="D24" s="746"/>
      <c r="E24" s="746"/>
      <c r="F24" s="746"/>
      <c r="G24" s="746"/>
      <c r="H24" s="746"/>
    </row>
    <row r="48" spans="1:7">
      <c r="A48" s="747" t="s">
        <v>1585</v>
      </c>
      <c r="B48" s="747"/>
      <c r="C48" s="747"/>
      <c r="D48" s="747"/>
      <c r="E48" s="747"/>
      <c r="F48" s="747"/>
      <c r="G48" s="747"/>
    </row>
    <row r="49" spans="1:7">
      <c r="A49" s="747"/>
      <c r="B49" s="747"/>
      <c r="C49" s="747"/>
      <c r="D49" s="747"/>
      <c r="E49" s="747"/>
      <c r="F49" s="747"/>
      <c r="G49" s="747"/>
    </row>
    <row r="73" spans="1:7">
      <c r="A73" s="747" t="s">
        <v>1537</v>
      </c>
      <c r="B73" s="747"/>
      <c r="C73" s="747"/>
      <c r="D73" s="747"/>
      <c r="E73" s="747"/>
      <c r="F73" s="747"/>
      <c r="G73" s="747"/>
    </row>
    <row r="74" spans="1:7">
      <c r="A74" s="747"/>
      <c r="B74" s="747"/>
      <c r="C74" s="747"/>
      <c r="D74" s="747"/>
      <c r="E74" s="747"/>
      <c r="F74" s="747"/>
      <c r="G74" s="747"/>
    </row>
    <row r="76" spans="1:7">
      <c r="A76" s="305"/>
    </row>
    <row r="98" spans="1:7">
      <c r="A98" s="747" t="s">
        <v>1586</v>
      </c>
      <c r="B98" s="747"/>
      <c r="C98" s="747"/>
      <c r="D98" s="747"/>
      <c r="E98" s="747"/>
      <c r="F98" s="747"/>
      <c r="G98" s="747"/>
    </row>
    <row r="99" spans="1:7">
      <c r="A99" s="747"/>
      <c r="B99" s="747"/>
      <c r="C99" s="747"/>
      <c r="D99" s="747"/>
      <c r="E99" s="747"/>
      <c r="F99" s="747"/>
      <c r="G99" s="747"/>
    </row>
  </sheetData>
  <mergeCells count="4">
    <mergeCell ref="A23:H24"/>
    <mergeCell ref="A48:G49"/>
    <mergeCell ref="A73:G74"/>
    <mergeCell ref="A98:G99"/>
  </mergeCells>
  <phoneticPr fontId="45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12"/>
  <sheetViews>
    <sheetView topLeftCell="A235" zoomScaleSheetLayoutView="100" workbookViewId="0">
      <selection activeCell="T302" sqref="T302"/>
    </sheetView>
  </sheetViews>
  <sheetFormatPr defaultColWidth="16.125" defaultRowHeight="13.5" customHeight="1"/>
  <cols>
    <col min="1" max="1" width="8" style="84" customWidth="1"/>
    <col min="2" max="2" width="6" style="84" customWidth="1"/>
    <col min="3" max="9" width="1.25" style="84" hidden="1" customWidth="1"/>
    <col min="10" max="11" width="1.25" style="89" hidden="1" customWidth="1"/>
    <col min="12" max="15" width="1.25" style="84" hidden="1" customWidth="1"/>
    <col min="16" max="19" width="4.75" style="84" customWidth="1"/>
    <col min="20" max="256" width="16.125" style="84"/>
    <col min="257" max="257" width="8" style="84" customWidth="1"/>
    <col min="258" max="258" width="6" style="84" customWidth="1"/>
    <col min="259" max="259" width="8.75" style="84" customWidth="1"/>
    <col min="260" max="260" width="8.375" style="84" customWidth="1"/>
    <col min="261" max="261" width="4.75" style="84" customWidth="1"/>
    <col min="262" max="262" width="7.375" style="84" customWidth="1"/>
    <col min="263" max="263" width="11.125" style="84" customWidth="1"/>
    <col min="264" max="264" width="19.75" style="84" customWidth="1"/>
    <col min="265" max="265" width="4.75" style="84" customWidth="1"/>
    <col min="266" max="266" width="8.875" style="84" customWidth="1"/>
    <col min="267" max="267" width="4.75" style="84" customWidth="1"/>
    <col min="268" max="268" width="6" style="84" customWidth="1"/>
    <col min="269" max="275" width="4.75" style="84" customWidth="1"/>
    <col min="276" max="512" width="16.125" style="84"/>
    <col min="513" max="513" width="8" style="84" customWidth="1"/>
    <col min="514" max="514" width="6" style="84" customWidth="1"/>
    <col min="515" max="515" width="8.75" style="84" customWidth="1"/>
    <col min="516" max="516" width="8.375" style="84" customWidth="1"/>
    <col min="517" max="517" width="4.75" style="84" customWidth="1"/>
    <col min="518" max="518" width="7.375" style="84" customWidth="1"/>
    <col min="519" max="519" width="11.125" style="84" customWidth="1"/>
    <col min="520" max="520" width="19.75" style="84" customWidth="1"/>
    <col min="521" max="521" width="4.75" style="84" customWidth="1"/>
    <col min="522" max="522" width="8.875" style="84" customWidth="1"/>
    <col min="523" max="523" width="4.75" style="84" customWidth="1"/>
    <col min="524" max="524" width="6" style="84" customWidth="1"/>
    <col min="525" max="531" width="4.75" style="84" customWidth="1"/>
    <col min="532" max="768" width="16.125" style="84"/>
    <col min="769" max="769" width="8" style="84" customWidth="1"/>
    <col min="770" max="770" width="6" style="84" customWidth="1"/>
    <col min="771" max="771" width="8.75" style="84" customWidth="1"/>
    <col min="772" max="772" width="8.375" style="84" customWidth="1"/>
    <col min="773" max="773" width="4.75" style="84" customWidth="1"/>
    <col min="774" max="774" width="7.375" style="84" customWidth="1"/>
    <col min="775" max="775" width="11.125" style="84" customWidth="1"/>
    <col min="776" max="776" width="19.75" style="84" customWidth="1"/>
    <col min="777" max="777" width="4.75" style="84" customWidth="1"/>
    <col min="778" max="778" width="8.875" style="84" customWidth="1"/>
    <col min="779" max="779" width="4.75" style="84" customWidth="1"/>
    <col min="780" max="780" width="6" style="84" customWidth="1"/>
    <col min="781" max="787" width="4.75" style="84" customWidth="1"/>
    <col min="788" max="1024" width="16.125" style="84"/>
    <col min="1025" max="1025" width="8" style="84" customWidth="1"/>
    <col min="1026" max="1026" width="6" style="84" customWidth="1"/>
    <col min="1027" max="1027" width="8.75" style="84" customWidth="1"/>
    <col min="1028" max="1028" width="8.375" style="84" customWidth="1"/>
    <col min="1029" max="1029" width="4.75" style="84" customWidth="1"/>
    <col min="1030" max="1030" width="7.375" style="84" customWidth="1"/>
    <col min="1031" max="1031" width="11.125" style="84" customWidth="1"/>
    <col min="1032" max="1032" width="19.75" style="84" customWidth="1"/>
    <col min="1033" max="1033" width="4.75" style="84" customWidth="1"/>
    <col min="1034" max="1034" width="8.875" style="84" customWidth="1"/>
    <col min="1035" max="1035" width="4.75" style="84" customWidth="1"/>
    <col min="1036" max="1036" width="6" style="84" customWidth="1"/>
    <col min="1037" max="1043" width="4.75" style="84" customWidth="1"/>
    <col min="1044" max="1280" width="16.125" style="84"/>
    <col min="1281" max="1281" width="8" style="84" customWidth="1"/>
    <col min="1282" max="1282" width="6" style="84" customWidth="1"/>
    <col min="1283" max="1283" width="8.75" style="84" customWidth="1"/>
    <col min="1284" max="1284" width="8.375" style="84" customWidth="1"/>
    <col min="1285" max="1285" width="4.75" style="84" customWidth="1"/>
    <col min="1286" max="1286" width="7.375" style="84" customWidth="1"/>
    <col min="1287" max="1287" width="11.125" style="84" customWidth="1"/>
    <col min="1288" max="1288" width="19.75" style="84" customWidth="1"/>
    <col min="1289" max="1289" width="4.75" style="84" customWidth="1"/>
    <col min="1290" max="1290" width="8.875" style="84" customWidth="1"/>
    <col min="1291" max="1291" width="4.75" style="84" customWidth="1"/>
    <col min="1292" max="1292" width="6" style="84" customWidth="1"/>
    <col min="1293" max="1299" width="4.75" style="84" customWidth="1"/>
    <col min="1300" max="1536" width="16.125" style="84"/>
    <col min="1537" max="1537" width="8" style="84" customWidth="1"/>
    <col min="1538" max="1538" width="6" style="84" customWidth="1"/>
    <col min="1539" max="1539" width="8.75" style="84" customWidth="1"/>
    <col min="1540" max="1540" width="8.375" style="84" customWidth="1"/>
    <col min="1541" max="1541" width="4.75" style="84" customWidth="1"/>
    <col min="1542" max="1542" width="7.375" style="84" customWidth="1"/>
    <col min="1543" max="1543" width="11.125" style="84" customWidth="1"/>
    <col min="1544" max="1544" width="19.75" style="84" customWidth="1"/>
    <col min="1545" max="1545" width="4.75" style="84" customWidth="1"/>
    <col min="1546" max="1546" width="8.875" style="84" customWidth="1"/>
    <col min="1547" max="1547" width="4.75" style="84" customWidth="1"/>
    <col min="1548" max="1548" width="6" style="84" customWidth="1"/>
    <col min="1549" max="1555" width="4.75" style="84" customWidth="1"/>
    <col min="1556" max="1792" width="16.125" style="84"/>
    <col min="1793" max="1793" width="8" style="84" customWidth="1"/>
    <col min="1794" max="1794" width="6" style="84" customWidth="1"/>
    <col min="1795" max="1795" width="8.75" style="84" customWidth="1"/>
    <col min="1796" max="1796" width="8.375" style="84" customWidth="1"/>
    <col min="1797" max="1797" width="4.75" style="84" customWidth="1"/>
    <col min="1798" max="1798" width="7.375" style="84" customWidth="1"/>
    <col min="1799" max="1799" width="11.125" style="84" customWidth="1"/>
    <col min="1800" max="1800" width="19.75" style="84" customWidth="1"/>
    <col min="1801" max="1801" width="4.75" style="84" customWidth="1"/>
    <col min="1802" max="1802" width="8.875" style="84" customWidth="1"/>
    <col min="1803" max="1803" width="4.75" style="84" customWidth="1"/>
    <col min="1804" max="1804" width="6" style="84" customWidth="1"/>
    <col min="1805" max="1811" width="4.75" style="84" customWidth="1"/>
    <col min="1812" max="2048" width="16.125" style="84"/>
    <col min="2049" max="2049" width="8" style="84" customWidth="1"/>
    <col min="2050" max="2050" width="6" style="84" customWidth="1"/>
    <col min="2051" max="2051" width="8.75" style="84" customWidth="1"/>
    <col min="2052" max="2052" width="8.375" style="84" customWidth="1"/>
    <col min="2053" max="2053" width="4.75" style="84" customWidth="1"/>
    <col min="2054" max="2054" width="7.375" style="84" customWidth="1"/>
    <col min="2055" max="2055" width="11.125" style="84" customWidth="1"/>
    <col min="2056" max="2056" width="19.75" style="84" customWidth="1"/>
    <col min="2057" max="2057" width="4.75" style="84" customWidth="1"/>
    <col min="2058" max="2058" width="8.875" style="84" customWidth="1"/>
    <col min="2059" max="2059" width="4.75" style="84" customWidth="1"/>
    <col min="2060" max="2060" width="6" style="84" customWidth="1"/>
    <col min="2061" max="2067" width="4.75" style="84" customWidth="1"/>
    <col min="2068" max="2304" width="16.125" style="84"/>
    <col min="2305" max="2305" width="8" style="84" customWidth="1"/>
    <col min="2306" max="2306" width="6" style="84" customWidth="1"/>
    <col min="2307" max="2307" width="8.75" style="84" customWidth="1"/>
    <col min="2308" max="2308" width="8.375" style="84" customWidth="1"/>
    <col min="2309" max="2309" width="4.75" style="84" customWidth="1"/>
    <col min="2310" max="2310" width="7.375" style="84" customWidth="1"/>
    <col min="2311" max="2311" width="11.125" style="84" customWidth="1"/>
    <col min="2312" max="2312" width="19.75" style="84" customWidth="1"/>
    <col min="2313" max="2313" width="4.75" style="84" customWidth="1"/>
    <col min="2314" max="2314" width="8.875" style="84" customWidth="1"/>
    <col min="2315" max="2315" width="4.75" style="84" customWidth="1"/>
    <col min="2316" max="2316" width="6" style="84" customWidth="1"/>
    <col min="2317" max="2323" width="4.75" style="84" customWidth="1"/>
    <col min="2324" max="2560" width="16.125" style="84"/>
    <col min="2561" max="2561" width="8" style="84" customWidth="1"/>
    <col min="2562" max="2562" width="6" style="84" customWidth="1"/>
    <col min="2563" max="2563" width="8.75" style="84" customWidth="1"/>
    <col min="2564" max="2564" width="8.375" style="84" customWidth="1"/>
    <col min="2565" max="2565" width="4.75" style="84" customWidth="1"/>
    <col min="2566" max="2566" width="7.375" style="84" customWidth="1"/>
    <col min="2567" max="2567" width="11.125" style="84" customWidth="1"/>
    <col min="2568" max="2568" width="19.75" style="84" customWidth="1"/>
    <col min="2569" max="2569" width="4.75" style="84" customWidth="1"/>
    <col min="2570" max="2570" width="8.875" style="84" customWidth="1"/>
    <col min="2571" max="2571" width="4.75" style="84" customWidth="1"/>
    <col min="2572" max="2572" width="6" style="84" customWidth="1"/>
    <col min="2573" max="2579" width="4.75" style="84" customWidth="1"/>
    <col min="2580" max="2816" width="16.125" style="84"/>
    <col min="2817" max="2817" width="8" style="84" customWidth="1"/>
    <col min="2818" max="2818" width="6" style="84" customWidth="1"/>
    <col min="2819" max="2819" width="8.75" style="84" customWidth="1"/>
    <col min="2820" max="2820" width="8.375" style="84" customWidth="1"/>
    <col min="2821" max="2821" width="4.75" style="84" customWidth="1"/>
    <col min="2822" max="2822" width="7.375" style="84" customWidth="1"/>
    <col min="2823" max="2823" width="11.125" style="84" customWidth="1"/>
    <col min="2824" max="2824" width="19.75" style="84" customWidth="1"/>
    <col min="2825" max="2825" width="4.75" style="84" customWidth="1"/>
    <col min="2826" max="2826" width="8.875" style="84" customWidth="1"/>
    <col min="2827" max="2827" width="4.75" style="84" customWidth="1"/>
    <col min="2828" max="2828" width="6" style="84" customWidth="1"/>
    <col min="2829" max="2835" width="4.75" style="84" customWidth="1"/>
    <col min="2836" max="3072" width="16.125" style="84"/>
    <col min="3073" max="3073" width="8" style="84" customWidth="1"/>
    <col min="3074" max="3074" width="6" style="84" customWidth="1"/>
    <col min="3075" max="3075" width="8.75" style="84" customWidth="1"/>
    <col min="3076" max="3076" width="8.375" style="84" customWidth="1"/>
    <col min="3077" max="3077" width="4.75" style="84" customWidth="1"/>
    <col min="3078" max="3078" width="7.375" style="84" customWidth="1"/>
    <col min="3079" max="3079" width="11.125" style="84" customWidth="1"/>
    <col min="3080" max="3080" width="19.75" style="84" customWidth="1"/>
    <col min="3081" max="3081" width="4.75" style="84" customWidth="1"/>
    <col min="3082" max="3082" width="8.875" style="84" customWidth="1"/>
    <col min="3083" max="3083" width="4.75" style="84" customWidth="1"/>
    <col min="3084" max="3084" width="6" style="84" customWidth="1"/>
    <col min="3085" max="3091" width="4.75" style="84" customWidth="1"/>
    <col min="3092" max="3328" width="16.125" style="84"/>
    <col min="3329" max="3329" width="8" style="84" customWidth="1"/>
    <col min="3330" max="3330" width="6" style="84" customWidth="1"/>
    <col min="3331" max="3331" width="8.75" style="84" customWidth="1"/>
    <col min="3332" max="3332" width="8.375" style="84" customWidth="1"/>
    <col min="3333" max="3333" width="4.75" style="84" customWidth="1"/>
    <col min="3334" max="3334" width="7.375" style="84" customWidth="1"/>
    <col min="3335" max="3335" width="11.125" style="84" customWidth="1"/>
    <col min="3336" max="3336" width="19.75" style="84" customWidth="1"/>
    <col min="3337" max="3337" width="4.75" style="84" customWidth="1"/>
    <col min="3338" max="3338" width="8.875" style="84" customWidth="1"/>
    <col min="3339" max="3339" width="4.75" style="84" customWidth="1"/>
    <col min="3340" max="3340" width="6" style="84" customWidth="1"/>
    <col min="3341" max="3347" width="4.75" style="84" customWidth="1"/>
    <col min="3348" max="3584" width="16.125" style="84"/>
    <col min="3585" max="3585" width="8" style="84" customWidth="1"/>
    <col min="3586" max="3586" width="6" style="84" customWidth="1"/>
    <col min="3587" max="3587" width="8.75" style="84" customWidth="1"/>
    <col min="3588" max="3588" width="8.375" style="84" customWidth="1"/>
    <col min="3589" max="3589" width="4.75" style="84" customWidth="1"/>
    <col min="3590" max="3590" width="7.375" style="84" customWidth="1"/>
    <col min="3591" max="3591" width="11.125" style="84" customWidth="1"/>
    <col min="3592" max="3592" width="19.75" style="84" customWidth="1"/>
    <col min="3593" max="3593" width="4.75" style="84" customWidth="1"/>
    <col min="3594" max="3594" width="8.875" style="84" customWidth="1"/>
    <col min="3595" max="3595" width="4.75" style="84" customWidth="1"/>
    <col min="3596" max="3596" width="6" style="84" customWidth="1"/>
    <col min="3597" max="3603" width="4.75" style="84" customWidth="1"/>
    <col min="3604" max="3840" width="16.125" style="84"/>
    <col min="3841" max="3841" width="8" style="84" customWidth="1"/>
    <col min="3842" max="3842" width="6" style="84" customWidth="1"/>
    <col min="3843" max="3843" width="8.75" style="84" customWidth="1"/>
    <col min="3844" max="3844" width="8.375" style="84" customWidth="1"/>
    <col min="3845" max="3845" width="4.75" style="84" customWidth="1"/>
    <col min="3846" max="3846" width="7.375" style="84" customWidth="1"/>
    <col min="3847" max="3847" width="11.125" style="84" customWidth="1"/>
    <col min="3848" max="3848" width="19.75" style="84" customWidth="1"/>
    <col min="3849" max="3849" width="4.75" style="84" customWidth="1"/>
    <col min="3850" max="3850" width="8.875" style="84" customWidth="1"/>
    <col min="3851" max="3851" width="4.75" style="84" customWidth="1"/>
    <col min="3852" max="3852" width="6" style="84" customWidth="1"/>
    <col min="3853" max="3859" width="4.75" style="84" customWidth="1"/>
    <col min="3860" max="4096" width="16.125" style="84"/>
    <col min="4097" max="4097" width="8" style="84" customWidth="1"/>
    <col min="4098" max="4098" width="6" style="84" customWidth="1"/>
    <col min="4099" max="4099" width="8.75" style="84" customWidth="1"/>
    <col min="4100" max="4100" width="8.375" style="84" customWidth="1"/>
    <col min="4101" max="4101" width="4.75" style="84" customWidth="1"/>
    <col min="4102" max="4102" width="7.375" style="84" customWidth="1"/>
    <col min="4103" max="4103" width="11.125" style="84" customWidth="1"/>
    <col min="4104" max="4104" width="19.75" style="84" customWidth="1"/>
    <col min="4105" max="4105" width="4.75" style="84" customWidth="1"/>
    <col min="4106" max="4106" width="8.875" style="84" customWidth="1"/>
    <col min="4107" max="4107" width="4.75" style="84" customWidth="1"/>
    <col min="4108" max="4108" width="6" style="84" customWidth="1"/>
    <col min="4109" max="4115" width="4.75" style="84" customWidth="1"/>
    <col min="4116" max="4352" width="16.125" style="84"/>
    <col min="4353" max="4353" width="8" style="84" customWidth="1"/>
    <col min="4354" max="4354" width="6" style="84" customWidth="1"/>
    <col min="4355" max="4355" width="8.75" style="84" customWidth="1"/>
    <col min="4356" max="4356" width="8.375" style="84" customWidth="1"/>
    <col min="4357" max="4357" width="4.75" style="84" customWidth="1"/>
    <col min="4358" max="4358" width="7.375" style="84" customWidth="1"/>
    <col min="4359" max="4359" width="11.125" style="84" customWidth="1"/>
    <col min="4360" max="4360" width="19.75" style="84" customWidth="1"/>
    <col min="4361" max="4361" width="4.75" style="84" customWidth="1"/>
    <col min="4362" max="4362" width="8.875" style="84" customWidth="1"/>
    <col min="4363" max="4363" width="4.75" style="84" customWidth="1"/>
    <col min="4364" max="4364" width="6" style="84" customWidth="1"/>
    <col min="4365" max="4371" width="4.75" style="84" customWidth="1"/>
    <col min="4372" max="4608" width="16.125" style="84"/>
    <col min="4609" max="4609" width="8" style="84" customWidth="1"/>
    <col min="4610" max="4610" width="6" style="84" customWidth="1"/>
    <col min="4611" max="4611" width="8.75" style="84" customWidth="1"/>
    <col min="4612" max="4612" width="8.375" style="84" customWidth="1"/>
    <col min="4613" max="4613" width="4.75" style="84" customWidth="1"/>
    <col min="4614" max="4614" width="7.375" style="84" customWidth="1"/>
    <col min="4615" max="4615" width="11.125" style="84" customWidth="1"/>
    <col min="4616" max="4616" width="19.75" style="84" customWidth="1"/>
    <col min="4617" max="4617" width="4.75" style="84" customWidth="1"/>
    <col min="4618" max="4618" width="8.875" style="84" customWidth="1"/>
    <col min="4619" max="4619" width="4.75" style="84" customWidth="1"/>
    <col min="4620" max="4620" width="6" style="84" customWidth="1"/>
    <col min="4621" max="4627" width="4.75" style="84" customWidth="1"/>
    <col min="4628" max="4864" width="16.125" style="84"/>
    <col min="4865" max="4865" width="8" style="84" customWidth="1"/>
    <col min="4866" max="4866" width="6" style="84" customWidth="1"/>
    <col min="4867" max="4867" width="8.75" style="84" customWidth="1"/>
    <col min="4868" max="4868" width="8.375" style="84" customWidth="1"/>
    <col min="4869" max="4869" width="4.75" style="84" customWidth="1"/>
    <col min="4870" max="4870" width="7.375" style="84" customWidth="1"/>
    <col min="4871" max="4871" width="11.125" style="84" customWidth="1"/>
    <col min="4872" max="4872" width="19.75" style="84" customWidth="1"/>
    <col min="4873" max="4873" width="4.75" style="84" customWidth="1"/>
    <col min="4874" max="4874" width="8.875" style="84" customWidth="1"/>
    <col min="4875" max="4875" width="4.75" style="84" customWidth="1"/>
    <col min="4876" max="4876" width="6" style="84" customWidth="1"/>
    <col min="4877" max="4883" width="4.75" style="84" customWidth="1"/>
    <col min="4884" max="5120" width="16.125" style="84"/>
    <col min="5121" max="5121" width="8" style="84" customWidth="1"/>
    <col min="5122" max="5122" width="6" style="84" customWidth="1"/>
    <col min="5123" max="5123" width="8.75" style="84" customWidth="1"/>
    <col min="5124" max="5124" width="8.375" style="84" customWidth="1"/>
    <col min="5125" max="5125" width="4.75" style="84" customWidth="1"/>
    <col min="5126" max="5126" width="7.375" style="84" customWidth="1"/>
    <col min="5127" max="5127" width="11.125" style="84" customWidth="1"/>
    <col min="5128" max="5128" width="19.75" style="84" customWidth="1"/>
    <col min="5129" max="5129" width="4.75" style="84" customWidth="1"/>
    <col min="5130" max="5130" width="8.875" style="84" customWidth="1"/>
    <col min="5131" max="5131" width="4.75" style="84" customWidth="1"/>
    <col min="5132" max="5132" width="6" style="84" customWidth="1"/>
    <col min="5133" max="5139" width="4.75" style="84" customWidth="1"/>
    <col min="5140" max="5376" width="16.125" style="84"/>
    <col min="5377" max="5377" width="8" style="84" customWidth="1"/>
    <col min="5378" max="5378" width="6" style="84" customWidth="1"/>
    <col min="5379" max="5379" width="8.75" style="84" customWidth="1"/>
    <col min="5380" max="5380" width="8.375" style="84" customWidth="1"/>
    <col min="5381" max="5381" width="4.75" style="84" customWidth="1"/>
    <col min="5382" max="5382" width="7.375" style="84" customWidth="1"/>
    <col min="5383" max="5383" width="11.125" style="84" customWidth="1"/>
    <col min="5384" max="5384" width="19.75" style="84" customWidth="1"/>
    <col min="5385" max="5385" width="4.75" style="84" customWidth="1"/>
    <col min="5386" max="5386" width="8.875" style="84" customWidth="1"/>
    <col min="5387" max="5387" width="4.75" style="84" customWidth="1"/>
    <col min="5388" max="5388" width="6" style="84" customWidth="1"/>
    <col min="5389" max="5395" width="4.75" style="84" customWidth="1"/>
    <col min="5396" max="5632" width="16.125" style="84"/>
    <col min="5633" max="5633" width="8" style="84" customWidth="1"/>
    <col min="5634" max="5634" width="6" style="84" customWidth="1"/>
    <col min="5635" max="5635" width="8.75" style="84" customWidth="1"/>
    <col min="5636" max="5636" width="8.375" style="84" customWidth="1"/>
    <col min="5637" max="5637" width="4.75" style="84" customWidth="1"/>
    <col min="5638" max="5638" width="7.375" style="84" customWidth="1"/>
    <col min="5639" max="5639" width="11.125" style="84" customWidth="1"/>
    <col min="5640" max="5640" width="19.75" style="84" customWidth="1"/>
    <col min="5641" max="5641" width="4.75" style="84" customWidth="1"/>
    <col min="5642" max="5642" width="8.875" style="84" customWidth="1"/>
    <col min="5643" max="5643" width="4.75" style="84" customWidth="1"/>
    <col min="5644" max="5644" width="6" style="84" customWidth="1"/>
    <col min="5645" max="5651" width="4.75" style="84" customWidth="1"/>
    <col min="5652" max="5888" width="16.125" style="84"/>
    <col min="5889" max="5889" width="8" style="84" customWidth="1"/>
    <col min="5890" max="5890" width="6" style="84" customWidth="1"/>
    <col min="5891" max="5891" width="8.75" style="84" customWidth="1"/>
    <col min="5892" max="5892" width="8.375" style="84" customWidth="1"/>
    <col min="5893" max="5893" width="4.75" style="84" customWidth="1"/>
    <col min="5894" max="5894" width="7.375" style="84" customWidth="1"/>
    <col min="5895" max="5895" width="11.125" style="84" customWidth="1"/>
    <col min="5896" max="5896" width="19.75" style="84" customWidth="1"/>
    <col min="5897" max="5897" width="4.75" style="84" customWidth="1"/>
    <col min="5898" max="5898" width="8.875" style="84" customWidth="1"/>
    <col min="5899" max="5899" width="4.75" style="84" customWidth="1"/>
    <col min="5900" max="5900" width="6" style="84" customWidth="1"/>
    <col min="5901" max="5907" width="4.75" style="84" customWidth="1"/>
    <col min="5908" max="6144" width="16.125" style="84"/>
    <col min="6145" max="6145" width="8" style="84" customWidth="1"/>
    <col min="6146" max="6146" width="6" style="84" customWidth="1"/>
    <col min="6147" max="6147" width="8.75" style="84" customWidth="1"/>
    <col min="6148" max="6148" width="8.375" style="84" customWidth="1"/>
    <col min="6149" max="6149" width="4.75" style="84" customWidth="1"/>
    <col min="6150" max="6150" width="7.375" style="84" customWidth="1"/>
    <col min="6151" max="6151" width="11.125" style="84" customWidth="1"/>
    <col min="6152" max="6152" width="19.75" style="84" customWidth="1"/>
    <col min="6153" max="6153" width="4.75" style="84" customWidth="1"/>
    <col min="6154" max="6154" width="8.875" style="84" customWidth="1"/>
    <col min="6155" max="6155" width="4.75" style="84" customWidth="1"/>
    <col min="6156" max="6156" width="6" style="84" customWidth="1"/>
    <col min="6157" max="6163" width="4.75" style="84" customWidth="1"/>
    <col min="6164" max="6400" width="16.125" style="84"/>
    <col min="6401" max="6401" width="8" style="84" customWidth="1"/>
    <col min="6402" max="6402" width="6" style="84" customWidth="1"/>
    <col min="6403" max="6403" width="8.75" style="84" customWidth="1"/>
    <col min="6404" max="6404" width="8.375" style="84" customWidth="1"/>
    <col min="6405" max="6405" width="4.75" style="84" customWidth="1"/>
    <col min="6406" max="6406" width="7.375" style="84" customWidth="1"/>
    <col min="6407" max="6407" width="11.125" style="84" customWidth="1"/>
    <col min="6408" max="6408" width="19.75" style="84" customWidth="1"/>
    <col min="6409" max="6409" width="4.75" style="84" customWidth="1"/>
    <col min="6410" max="6410" width="8.875" style="84" customWidth="1"/>
    <col min="6411" max="6411" width="4.75" style="84" customWidth="1"/>
    <col min="6412" max="6412" width="6" style="84" customWidth="1"/>
    <col min="6413" max="6419" width="4.75" style="84" customWidth="1"/>
    <col min="6420" max="6656" width="16.125" style="84"/>
    <col min="6657" max="6657" width="8" style="84" customWidth="1"/>
    <col min="6658" max="6658" width="6" style="84" customWidth="1"/>
    <col min="6659" max="6659" width="8.75" style="84" customWidth="1"/>
    <col min="6660" max="6660" width="8.375" style="84" customWidth="1"/>
    <col min="6661" max="6661" width="4.75" style="84" customWidth="1"/>
    <col min="6662" max="6662" width="7.375" style="84" customWidth="1"/>
    <col min="6663" max="6663" width="11.125" style="84" customWidth="1"/>
    <col min="6664" max="6664" width="19.75" style="84" customWidth="1"/>
    <col min="6665" max="6665" width="4.75" style="84" customWidth="1"/>
    <col min="6666" max="6666" width="8.875" style="84" customWidth="1"/>
    <col min="6667" max="6667" width="4.75" style="84" customWidth="1"/>
    <col min="6668" max="6668" width="6" style="84" customWidth="1"/>
    <col min="6669" max="6675" width="4.75" style="84" customWidth="1"/>
    <col min="6676" max="6912" width="16.125" style="84"/>
    <col min="6913" max="6913" width="8" style="84" customWidth="1"/>
    <col min="6914" max="6914" width="6" style="84" customWidth="1"/>
    <col min="6915" max="6915" width="8.75" style="84" customWidth="1"/>
    <col min="6916" max="6916" width="8.375" style="84" customWidth="1"/>
    <col min="6917" max="6917" width="4.75" style="84" customWidth="1"/>
    <col min="6918" max="6918" width="7.375" style="84" customWidth="1"/>
    <col min="6919" max="6919" width="11.125" style="84" customWidth="1"/>
    <col min="6920" max="6920" width="19.75" style="84" customWidth="1"/>
    <col min="6921" max="6921" width="4.75" style="84" customWidth="1"/>
    <col min="6922" max="6922" width="8.875" style="84" customWidth="1"/>
    <col min="6923" max="6923" width="4.75" style="84" customWidth="1"/>
    <col min="6924" max="6924" width="6" style="84" customWidth="1"/>
    <col min="6925" max="6931" width="4.75" style="84" customWidth="1"/>
    <col min="6932" max="7168" width="16.125" style="84"/>
    <col min="7169" max="7169" width="8" style="84" customWidth="1"/>
    <col min="7170" max="7170" width="6" style="84" customWidth="1"/>
    <col min="7171" max="7171" width="8.75" style="84" customWidth="1"/>
    <col min="7172" max="7172" width="8.375" style="84" customWidth="1"/>
    <col min="7173" max="7173" width="4.75" style="84" customWidth="1"/>
    <col min="7174" max="7174" width="7.375" style="84" customWidth="1"/>
    <col min="7175" max="7175" width="11.125" style="84" customWidth="1"/>
    <col min="7176" max="7176" width="19.75" style="84" customWidth="1"/>
    <col min="7177" max="7177" width="4.75" style="84" customWidth="1"/>
    <col min="7178" max="7178" width="8.875" style="84" customWidth="1"/>
    <col min="7179" max="7179" width="4.75" style="84" customWidth="1"/>
    <col min="7180" max="7180" width="6" style="84" customWidth="1"/>
    <col min="7181" max="7187" width="4.75" style="84" customWidth="1"/>
    <col min="7188" max="7424" width="16.125" style="84"/>
    <col min="7425" max="7425" width="8" style="84" customWidth="1"/>
    <col min="7426" max="7426" width="6" style="84" customWidth="1"/>
    <col min="7427" max="7427" width="8.75" style="84" customWidth="1"/>
    <col min="7428" max="7428" width="8.375" style="84" customWidth="1"/>
    <col min="7429" max="7429" width="4.75" style="84" customWidth="1"/>
    <col min="7430" max="7430" width="7.375" style="84" customWidth="1"/>
    <col min="7431" max="7431" width="11.125" style="84" customWidth="1"/>
    <col min="7432" max="7432" width="19.75" style="84" customWidth="1"/>
    <col min="7433" max="7433" width="4.75" style="84" customWidth="1"/>
    <col min="7434" max="7434" width="8.875" style="84" customWidth="1"/>
    <col min="7435" max="7435" width="4.75" style="84" customWidth="1"/>
    <col min="7436" max="7436" width="6" style="84" customWidth="1"/>
    <col min="7437" max="7443" width="4.75" style="84" customWidth="1"/>
    <col min="7444" max="7680" width="16.125" style="84"/>
    <col min="7681" max="7681" width="8" style="84" customWidth="1"/>
    <col min="7682" max="7682" width="6" style="84" customWidth="1"/>
    <col min="7683" max="7683" width="8.75" style="84" customWidth="1"/>
    <col min="7684" max="7684" width="8.375" style="84" customWidth="1"/>
    <col min="7685" max="7685" width="4.75" style="84" customWidth="1"/>
    <col min="7686" max="7686" width="7.375" style="84" customWidth="1"/>
    <col min="7687" max="7687" width="11.125" style="84" customWidth="1"/>
    <col min="7688" max="7688" width="19.75" style="84" customWidth="1"/>
    <col min="7689" max="7689" width="4.75" style="84" customWidth="1"/>
    <col min="7690" max="7690" width="8.875" style="84" customWidth="1"/>
    <col min="7691" max="7691" width="4.75" style="84" customWidth="1"/>
    <col min="7692" max="7692" width="6" style="84" customWidth="1"/>
    <col min="7693" max="7699" width="4.75" style="84" customWidth="1"/>
    <col min="7700" max="7936" width="16.125" style="84"/>
    <col min="7937" max="7937" width="8" style="84" customWidth="1"/>
    <col min="7938" max="7938" width="6" style="84" customWidth="1"/>
    <col min="7939" max="7939" width="8.75" style="84" customWidth="1"/>
    <col min="7940" max="7940" width="8.375" style="84" customWidth="1"/>
    <col min="7941" max="7941" width="4.75" style="84" customWidth="1"/>
    <col min="7942" max="7942" width="7.375" style="84" customWidth="1"/>
    <col min="7943" max="7943" width="11.125" style="84" customWidth="1"/>
    <col min="7944" max="7944" width="19.75" style="84" customWidth="1"/>
    <col min="7945" max="7945" width="4.75" style="84" customWidth="1"/>
    <col min="7946" max="7946" width="8.875" style="84" customWidth="1"/>
    <col min="7947" max="7947" width="4.75" style="84" customWidth="1"/>
    <col min="7948" max="7948" width="6" style="84" customWidth="1"/>
    <col min="7949" max="7955" width="4.75" style="84" customWidth="1"/>
    <col min="7956" max="8192" width="16.125" style="84"/>
    <col min="8193" max="8193" width="8" style="84" customWidth="1"/>
    <col min="8194" max="8194" width="6" style="84" customWidth="1"/>
    <col min="8195" max="8195" width="8.75" style="84" customWidth="1"/>
    <col min="8196" max="8196" width="8.375" style="84" customWidth="1"/>
    <col min="8197" max="8197" width="4.75" style="84" customWidth="1"/>
    <col min="8198" max="8198" width="7.375" style="84" customWidth="1"/>
    <col min="8199" max="8199" width="11.125" style="84" customWidth="1"/>
    <col min="8200" max="8200" width="19.75" style="84" customWidth="1"/>
    <col min="8201" max="8201" width="4.75" style="84" customWidth="1"/>
    <col min="8202" max="8202" width="8.875" style="84" customWidth="1"/>
    <col min="8203" max="8203" width="4.75" style="84" customWidth="1"/>
    <col min="8204" max="8204" width="6" style="84" customWidth="1"/>
    <col min="8205" max="8211" width="4.75" style="84" customWidth="1"/>
    <col min="8212" max="8448" width="16.125" style="84"/>
    <col min="8449" max="8449" width="8" style="84" customWidth="1"/>
    <col min="8450" max="8450" width="6" style="84" customWidth="1"/>
    <col min="8451" max="8451" width="8.75" style="84" customWidth="1"/>
    <col min="8452" max="8452" width="8.375" style="84" customWidth="1"/>
    <col min="8453" max="8453" width="4.75" style="84" customWidth="1"/>
    <col min="8454" max="8454" width="7.375" style="84" customWidth="1"/>
    <col min="8455" max="8455" width="11.125" style="84" customWidth="1"/>
    <col min="8456" max="8456" width="19.75" style="84" customWidth="1"/>
    <col min="8457" max="8457" width="4.75" style="84" customWidth="1"/>
    <col min="8458" max="8458" width="8.875" style="84" customWidth="1"/>
    <col min="8459" max="8459" width="4.75" style="84" customWidth="1"/>
    <col min="8460" max="8460" width="6" style="84" customWidth="1"/>
    <col min="8461" max="8467" width="4.75" style="84" customWidth="1"/>
    <col min="8468" max="8704" width="16.125" style="84"/>
    <col min="8705" max="8705" width="8" style="84" customWidth="1"/>
    <col min="8706" max="8706" width="6" style="84" customWidth="1"/>
    <col min="8707" max="8707" width="8.75" style="84" customWidth="1"/>
    <col min="8708" max="8708" width="8.375" style="84" customWidth="1"/>
    <col min="8709" max="8709" width="4.75" style="84" customWidth="1"/>
    <col min="8710" max="8710" width="7.375" style="84" customWidth="1"/>
    <col min="8711" max="8711" width="11.125" style="84" customWidth="1"/>
    <col min="8712" max="8712" width="19.75" style="84" customWidth="1"/>
    <col min="8713" max="8713" width="4.75" style="84" customWidth="1"/>
    <col min="8714" max="8714" width="8.875" style="84" customWidth="1"/>
    <col min="8715" max="8715" width="4.75" style="84" customWidth="1"/>
    <col min="8716" max="8716" width="6" style="84" customWidth="1"/>
    <col min="8717" max="8723" width="4.75" style="84" customWidth="1"/>
    <col min="8724" max="8960" width="16.125" style="84"/>
    <col min="8961" max="8961" width="8" style="84" customWidth="1"/>
    <col min="8962" max="8962" width="6" style="84" customWidth="1"/>
    <col min="8963" max="8963" width="8.75" style="84" customWidth="1"/>
    <col min="8964" max="8964" width="8.375" style="84" customWidth="1"/>
    <col min="8965" max="8965" width="4.75" style="84" customWidth="1"/>
    <col min="8966" max="8966" width="7.375" style="84" customWidth="1"/>
    <col min="8967" max="8967" width="11.125" style="84" customWidth="1"/>
    <col min="8968" max="8968" width="19.75" style="84" customWidth="1"/>
    <col min="8969" max="8969" width="4.75" style="84" customWidth="1"/>
    <col min="8970" max="8970" width="8.875" style="84" customWidth="1"/>
    <col min="8971" max="8971" width="4.75" style="84" customWidth="1"/>
    <col min="8972" max="8972" width="6" style="84" customWidth="1"/>
    <col min="8973" max="8979" width="4.75" style="84" customWidth="1"/>
    <col min="8980" max="9216" width="16.125" style="84"/>
    <col min="9217" max="9217" width="8" style="84" customWidth="1"/>
    <col min="9218" max="9218" width="6" style="84" customWidth="1"/>
    <col min="9219" max="9219" width="8.75" style="84" customWidth="1"/>
    <col min="9220" max="9220" width="8.375" style="84" customWidth="1"/>
    <col min="9221" max="9221" width="4.75" style="84" customWidth="1"/>
    <col min="9222" max="9222" width="7.375" style="84" customWidth="1"/>
    <col min="9223" max="9223" width="11.125" style="84" customWidth="1"/>
    <col min="9224" max="9224" width="19.75" style="84" customWidth="1"/>
    <col min="9225" max="9225" width="4.75" style="84" customWidth="1"/>
    <col min="9226" max="9226" width="8.875" style="84" customWidth="1"/>
    <col min="9227" max="9227" width="4.75" style="84" customWidth="1"/>
    <col min="9228" max="9228" width="6" style="84" customWidth="1"/>
    <col min="9229" max="9235" width="4.75" style="84" customWidth="1"/>
    <col min="9236" max="9472" width="16.125" style="84"/>
    <col min="9473" max="9473" width="8" style="84" customWidth="1"/>
    <col min="9474" max="9474" width="6" style="84" customWidth="1"/>
    <col min="9475" max="9475" width="8.75" style="84" customWidth="1"/>
    <col min="9476" max="9476" width="8.375" style="84" customWidth="1"/>
    <col min="9477" max="9477" width="4.75" style="84" customWidth="1"/>
    <col min="9478" max="9478" width="7.375" style="84" customWidth="1"/>
    <col min="9479" max="9479" width="11.125" style="84" customWidth="1"/>
    <col min="9480" max="9480" width="19.75" style="84" customWidth="1"/>
    <col min="9481" max="9481" width="4.75" style="84" customWidth="1"/>
    <col min="9482" max="9482" width="8.875" style="84" customWidth="1"/>
    <col min="9483" max="9483" width="4.75" style="84" customWidth="1"/>
    <col min="9484" max="9484" width="6" style="84" customWidth="1"/>
    <col min="9485" max="9491" width="4.75" style="84" customWidth="1"/>
    <col min="9492" max="9728" width="16.125" style="84"/>
    <col min="9729" max="9729" width="8" style="84" customWidth="1"/>
    <col min="9730" max="9730" width="6" style="84" customWidth="1"/>
    <col min="9731" max="9731" width="8.75" style="84" customWidth="1"/>
    <col min="9732" max="9732" width="8.375" style="84" customWidth="1"/>
    <col min="9733" max="9733" width="4.75" style="84" customWidth="1"/>
    <col min="9734" max="9734" width="7.375" style="84" customWidth="1"/>
    <col min="9735" max="9735" width="11.125" style="84" customWidth="1"/>
    <col min="9736" max="9736" width="19.75" style="84" customWidth="1"/>
    <col min="9737" max="9737" width="4.75" style="84" customWidth="1"/>
    <col min="9738" max="9738" width="8.875" style="84" customWidth="1"/>
    <col min="9739" max="9739" width="4.75" style="84" customWidth="1"/>
    <col min="9740" max="9740" width="6" style="84" customWidth="1"/>
    <col min="9741" max="9747" width="4.75" style="84" customWidth="1"/>
    <col min="9748" max="9984" width="16.125" style="84"/>
    <col min="9985" max="9985" width="8" style="84" customWidth="1"/>
    <col min="9986" max="9986" width="6" style="84" customWidth="1"/>
    <col min="9987" max="9987" width="8.75" style="84" customWidth="1"/>
    <col min="9988" max="9988" width="8.375" style="84" customWidth="1"/>
    <col min="9989" max="9989" width="4.75" style="84" customWidth="1"/>
    <col min="9990" max="9990" width="7.375" style="84" customWidth="1"/>
    <col min="9991" max="9991" width="11.125" style="84" customWidth="1"/>
    <col min="9992" max="9992" width="19.75" style="84" customWidth="1"/>
    <col min="9993" max="9993" width="4.75" style="84" customWidth="1"/>
    <col min="9994" max="9994" width="8.875" style="84" customWidth="1"/>
    <col min="9995" max="9995" width="4.75" style="84" customWidth="1"/>
    <col min="9996" max="9996" width="6" style="84" customWidth="1"/>
    <col min="9997" max="10003" width="4.75" style="84" customWidth="1"/>
    <col min="10004" max="10240" width="16.125" style="84"/>
    <col min="10241" max="10241" width="8" style="84" customWidth="1"/>
    <col min="10242" max="10242" width="6" style="84" customWidth="1"/>
    <col min="10243" max="10243" width="8.75" style="84" customWidth="1"/>
    <col min="10244" max="10244" width="8.375" style="84" customWidth="1"/>
    <col min="10245" max="10245" width="4.75" style="84" customWidth="1"/>
    <col min="10246" max="10246" width="7.375" style="84" customWidth="1"/>
    <col min="10247" max="10247" width="11.125" style="84" customWidth="1"/>
    <col min="10248" max="10248" width="19.75" style="84" customWidth="1"/>
    <col min="10249" max="10249" width="4.75" style="84" customWidth="1"/>
    <col min="10250" max="10250" width="8.875" style="84" customWidth="1"/>
    <col min="10251" max="10251" width="4.75" style="84" customWidth="1"/>
    <col min="10252" max="10252" width="6" style="84" customWidth="1"/>
    <col min="10253" max="10259" width="4.75" style="84" customWidth="1"/>
    <col min="10260" max="10496" width="16.125" style="84"/>
    <col min="10497" max="10497" width="8" style="84" customWidth="1"/>
    <col min="10498" max="10498" width="6" style="84" customWidth="1"/>
    <col min="10499" max="10499" width="8.75" style="84" customWidth="1"/>
    <col min="10500" max="10500" width="8.375" style="84" customWidth="1"/>
    <col min="10501" max="10501" width="4.75" style="84" customWidth="1"/>
    <col min="10502" max="10502" width="7.375" style="84" customWidth="1"/>
    <col min="10503" max="10503" width="11.125" style="84" customWidth="1"/>
    <col min="10504" max="10504" width="19.75" style="84" customWidth="1"/>
    <col min="10505" max="10505" width="4.75" style="84" customWidth="1"/>
    <col min="10506" max="10506" width="8.875" style="84" customWidth="1"/>
    <col min="10507" max="10507" width="4.75" style="84" customWidth="1"/>
    <col min="10508" max="10508" width="6" style="84" customWidth="1"/>
    <col min="10509" max="10515" width="4.75" style="84" customWidth="1"/>
    <col min="10516" max="10752" width="16.125" style="84"/>
    <col min="10753" max="10753" width="8" style="84" customWidth="1"/>
    <col min="10754" max="10754" width="6" style="84" customWidth="1"/>
    <col min="10755" max="10755" width="8.75" style="84" customWidth="1"/>
    <col min="10756" max="10756" width="8.375" style="84" customWidth="1"/>
    <col min="10757" max="10757" width="4.75" style="84" customWidth="1"/>
    <col min="10758" max="10758" width="7.375" style="84" customWidth="1"/>
    <col min="10759" max="10759" width="11.125" style="84" customWidth="1"/>
    <col min="10760" max="10760" width="19.75" style="84" customWidth="1"/>
    <col min="10761" max="10761" width="4.75" style="84" customWidth="1"/>
    <col min="10762" max="10762" width="8.875" style="84" customWidth="1"/>
    <col min="10763" max="10763" width="4.75" style="84" customWidth="1"/>
    <col min="10764" max="10764" width="6" style="84" customWidth="1"/>
    <col min="10765" max="10771" width="4.75" style="84" customWidth="1"/>
    <col min="10772" max="11008" width="16.125" style="84"/>
    <col min="11009" max="11009" width="8" style="84" customWidth="1"/>
    <col min="11010" max="11010" width="6" style="84" customWidth="1"/>
    <col min="11011" max="11011" width="8.75" style="84" customWidth="1"/>
    <col min="11012" max="11012" width="8.375" style="84" customWidth="1"/>
    <col min="11013" max="11013" width="4.75" style="84" customWidth="1"/>
    <col min="11014" max="11014" width="7.375" style="84" customWidth="1"/>
    <col min="11015" max="11015" width="11.125" style="84" customWidth="1"/>
    <col min="11016" max="11016" width="19.75" style="84" customWidth="1"/>
    <col min="11017" max="11017" width="4.75" style="84" customWidth="1"/>
    <col min="11018" max="11018" width="8.875" style="84" customWidth="1"/>
    <col min="11019" max="11019" width="4.75" style="84" customWidth="1"/>
    <col min="11020" max="11020" width="6" style="84" customWidth="1"/>
    <col min="11021" max="11027" width="4.75" style="84" customWidth="1"/>
    <col min="11028" max="11264" width="16.125" style="84"/>
    <col min="11265" max="11265" width="8" style="84" customWidth="1"/>
    <col min="11266" max="11266" width="6" style="84" customWidth="1"/>
    <col min="11267" max="11267" width="8.75" style="84" customWidth="1"/>
    <col min="11268" max="11268" width="8.375" style="84" customWidth="1"/>
    <col min="11269" max="11269" width="4.75" style="84" customWidth="1"/>
    <col min="11270" max="11270" width="7.375" style="84" customWidth="1"/>
    <col min="11271" max="11271" width="11.125" style="84" customWidth="1"/>
    <col min="11272" max="11272" width="19.75" style="84" customWidth="1"/>
    <col min="11273" max="11273" width="4.75" style="84" customWidth="1"/>
    <col min="11274" max="11274" width="8.875" style="84" customWidth="1"/>
    <col min="11275" max="11275" width="4.75" style="84" customWidth="1"/>
    <col min="11276" max="11276" width="6" style="84" customWidth="1"/>
    <col min="11277" max="11283" width="4.75" style="84" customWidth="1"/>
    <col min="11284" max="11520" width="16.125" style="84"/>
    <col min="11521" max="11521" width="8" style="84" customWidth="1"/>
    <col min="11522" max="11522" width="6" style="84" customWidth="1"/>
    <col min="11523" max="11523" width="8.75" style="84" customWidth="1"/>
    <col min="11524" max="11524" width="8.375" style="84" customWidth="1"/>
    <col min="11525" max="11525" width="4.75" style="84" customWidth="1"/>
    <col min="11526" max="11526" width="7.375" style="84" customWidth="1"/>
    <col min="11527" max="11527" width="11.125" style="84" customWidth="1"/>
    <col min="11528" max="11528" width="19.75" style="84" customWidth="1"/>
    <col min="11529" max="11529" width="4.75" style="84" customWidth="1"/>
    <col min="11530" max="11530" width="8.875" style="84" customWidth="1"/>
    <col min="11531" max="11531" width="4.75" style="84" customWidth="1"/>
    <col min="11532" max="11532" width="6" style="84" customWidth="1"/>
    <col min="11533" max="11539" width="4.75" style="84" customWidth="1"/>
    <col min="11540" max="11776" width="16.125" style="84"/>
    <col min="11777" max="11777" width="8" style="84" customWidth="1"/>
    <col min="11778" max="11778" width="6" style="84" customWidth="1"/>
    <col min="11779" max="11779" width="8.75" style="84" customWidth="1"/>
    <col min="11780" max="11780" width="8.375" style="84" customWidth="1"/>
    <col min="11781" max="11781" width="4.75" style="84" customWidth="1"/>
    <col min="11782" max="11782" width="7.375" style="84" customWidth="1"/>
    <col min="11783" max="11783" width="11.125" style="84" customWidth="1"/>
    <col min="11784" max="11784" width="19.75" style="84" customWidth="1"/>
    <col min="11785" max="11785" width="4.75" style="84" customWidth="1"/>
    <col min="11786" max="11786" width="8.875" style="84" customWidth="1"/>
    <col min="11787" max="11787" width="4.75" style="84" customWidth="1"/>
    <col min="11788" max="11788" width="6" style="84" customWidth="1"/>
    <col min="11789" max="11795" width="4.75" style="84" customWidth="1"/>
    <col min="11796" max="12032" width="16.125" style="84"/>
    <col min="12033" max="12033" width="8" style="84" customWidth="1"/>
    <col min="12034" max="12034" width="6" style="84" customWidth="1"/>
    <col min="12035" max="12035" width="8.75" style="84" customWidth="1"/>
    <col min="12036" max="12036" width="8.375" style="84" customWidth="1"/>
    <col min="12037" max="12037" width="4.75" style="84" customWidth="1"/>
    <col min="12038" max="12038" width="7.375" style="84" customWidth="1"/>
    <col min="12039" max="12039" width="11.125" style="84" customWidth="1"/>
    <col min="12040" max="12040" width="19.75" style="84" customWidth="1"/>
    <col min="12041" max="12041" width="4.75" style="84" customWidth="1"/>
    <col min="12042" max="12042" width="8.875" style="84" customWidth="1"/>
    <col min="12043" max="12043" width="4.75" style="84" customWidth="1"/>
    <col min="12044" max="12044" width="6" style="84" customWidth="1"/>
    <col min="12045" max="12051" width="4.75" style="84" customWidth="1"/>
    <col min="12052" max="12288" width="16.125" style="84"/>
    <col min="12289" max="12289" width="8" style="84" customWidth="1"/>
    <col min="12290" max="12290" width="6" style="84" customWidth="1"/>
    <col min="12291" max="12291" width="8.75" style="84" customWidth="1"/>
    <col min="12292" max="12292" width="8.375" style="84" customWidth="1"/>
    <col min="12293" max="12293" width="4.75" style="84" customWidth="1"/>
    <col min="12294" max="12294" width="7.375" style="84" customWidth="1"/>
    <col min="12295" max="12295" width="11.125" style="84" customWidth="1"/>
    <col min="12296" max="12296" width="19.75" style="84" customWidth="1"/>
    <col min="12297" max="12297" width="4.75" style="84" customWidth="1"/>
    <col min="12298" max="12298" width="8.875" style="84" customWidth="1"/>
    <col min="12299" max="12299" width="4.75" style="84" customWidth="1"/>
    <col min="12300" max="12300" width="6" style="84" customWidth="1"/>
    <col min="12301" max="12307" width="4.75" style="84" customWidth="1"/>
    <col min="12308" max="12544" width="16.125" style="84"/>
    <col min="12545" max="12545" width="8" style="84" customWidth="1"/>
    <col min="12546" max="12546" width="6" style="84" customWidth="1"/>
    <col min="12547" max="12547" width="8.75" style="84" customWidth="1"/>
    <col min="12548" max="12548" width="8.375" style="84" customWidth="1"/>
    <col min="12549" max="12549" width="4.75" style="84" customWidth="1"/>
    <col min="12550" max="12550" width="7.375" style="84" customWidth="1"/>
    <col min="12551" max="12551" width="11.125" style="84" customWidth="1"/>
    <col min="12552" max="12552" width="19.75" style="84" customWidth="1"/>
    <col min="12553" max="12553" width="4.75" style="84" customWidth="1"/>
    <col min="12554" max="12554" width="8.875" style="84" customWidth="1"/>
    <col min="12555" max="12555" width="4.75" style="84" customWidth="1"/>
    <col min="12556" max="12556" width="6" style="84" customWidth="1"/>
    <col min="12557" max="12563" width="4.75" style="84" customWidth="1"/>
    <col min="12564" max="12800" width="16.125" style="84"/>
    <col min="12801" max="12801" width="8" style="84" customWidth="1"/>
    <col min="12802" max="12802" width="6" style="84" customWidth="1"/>
    <col min="12803" max="12803" width="8.75" style="84" customWidth="1"/>
    <col min="12804" max="12804" width="8.375" style="84" customWidth="1"/>
    <col min="12805" max="12805" width="4.75" style="84" customWidth="1"/>
    <col min="12806" max="12806" width="7.375" style="84" customWidth="1"/>
    <col min="12807" max="12807" width="11.125" style="84" customWidth="1"/>
    <col min="12808" max="12808" width="19.75" style="84" customWidth="1"/>
    <col min="12809" max="12809" width="4.75" style="84" customWidth="1"/>
    <col min="12810" max="12810" width="8.875" style="84" customWidth="1"/>
    <col min="12811" max="12811" width="4.75" style="84" customWidth="1"/>
    <col min="12812" max="12812" width="6" style="84" customWidth="1"/>
    <col min="12813" max="12819" width="4.75" style="84" customWidth="1"/>
    <col min="12820" max="13056" width="16.125" style="84"/>
    <col min="13057" max="13057" width="8" style="84" customWidth="1"/>
    <col min="13058" max="13058" width="6" style="84" customWidth="1"/>
    <col min="13059" max="13059" width="8.75" style="84" customWidth="1"/>
    <col min="13060" max="13060" width="8.375" style="84" customWidth="1"/>
    <col min="13061" max="13061" width="4.75" style="84" customWidth="1"/>
    <col min="13062" max="13062" width="7.375" style="84" customWidth="1"/>
    <col min="13063" max="13063" width="11.125" style="84" customWidth="1"/>
    <col min="13064" max="13064" width="19.75" style="84" customWidth="1"/>
    <col min="13065" max="13065" width="4.75" style="84" customWidth="1"/>
    <col min="13066" max="13066" width="8.875" style="84" customWidth="1"/>
    <col min="13067" max="13067" width="4.75" style="84" customWidth="1"/>
    <col min="13068" max="13068" width="6" style="84" customWidth="1"/>
    <col min="13069" max="13075" width="4.75" style="84" customWidth="1"/>
    <col min="13076" max="13312" width="16.125" style="84"/>
    <col min="13313" max="13313" width="8" style="84" customWidth="1"/>
    <col min="13314" max="13314" width="6" style="84" customWidth="1"/>
    <col min="13315" max="13315" width="8.75" style="84" customWidth="1"/>
    <col min="13316" max="13316" width="8.375" style="84" customWidth="1"/>
    <col min="13317" max="13317" width="4.75" style="84" customWidth="1"/>
    <col min="13318" max="13318" width="7.375" style="84" customWidth="1"/>
    <col min="13319" max="13319" width="11.125" style="84" customWidth="1"/>
    <col min="13320" max="13320" width="19.75" style="84" customWidth="1"/>
    <col min="13321" max="13321" width="4.75" style="84" customWidth="1"/>
    <col min="13322" max="13322" width="8.875" style="84" customWidth="1"/>
    <col min="13323" max="13323" width="4.75" style="84" customWidth="1"/>
    <col min="13324" max="13324" width="6" style="84" customWidth="1"/>
    <col min="13325" max="13331" width="4.75" style="84" customWidth="1"/>
    <col min="13332" max="13568" width="16.125" style="84"/>
    <col min="13569" max="13569" width="8" style="84" customWidth="1"/>
    <col min="13570" max="13570" width="6" style="84" customWidth="1"/>
    <col min="13571" max="13571" width="8.75" style="84" customWidth="1"/>
    <col min="13572" max="13572" width="8.375" style="84" customWidth="1"/>
    <col min="13573" max="13573" width="4.75" style="84" customWidth="1"/>
    <col min="13574" max="13574" width="7.375" style="84" customWidth="1"/>
    <col min="13575" max="13575" width="11.125" style="84" customWidth="1"/>
    <col min="13576" max="13576" width="19.75" style="84" customWidth="1"/>
    <col min="13577" max="13577" width="4.75" style="84" customWidth="1"/>
    <col min="13578" max="13578" width="8.875" style="84" customWidth="1"/>
    <col min="13579" max="13579" width="4.75" style="84" customWidth="1"/>
    <col min="13580" max="13580" width="6" style="84" customWidth="1"/>
    <col min="13581" max="13587" width="4.75" style="84" customWidth="1"/>
    <col min="13588" max="13824" width="16.125" style="84"/>
    <col min="13825" max="13825" width="8" style="84" customWidth="1"/>
    <col min="13826" max="13826" width="6" style="84" customWidth="1"/>
    <col min="13827" max="13827" width="8.75" style="84" customWidth="1"/>
    <col min="13828" max="13828" width="8.375" style="84" customWidth="1"/>
    <col min="13829" max="13829" width="4.75" style="84" customWidth="1"/>
    <col min="13830" max="13830" width="7.375" style="84" customWidth="1"/>
    <col min="13831" max="13831" width="11.125" style="84" customWidth="1"/>
    <col min="13832" max="13832" width="19.75" style="84" customWidth="1"/>
    <col min="13833" max="13833" width="4.75" style="84" customWidth="1"/>
    <col min="13834" max="13834" width="8.875" style="84" customWidth="1"/>
    <col min="13835" max="13835" width="4.75" style="84" customWidth="1"/>
    <col min="13836" max="13836" width="6" style="84" customWidth="1"/>
    <col min="13837" max="13843" width="4.75" style="84" customWidth="1"/>
    <col min="13844" max="14080" width="16.125" style="84"/>
    <col min="14081" max="14081" width="8" style="84" customWidth="1"/>
    <col min="14082" max="14082" width="6" style="84" customWidth="1"/>
    <col min="14083" max="14083" width="8.75" style="84" customWidth="1"/>
    <col min="14084" max="14084" width="8.375" style="84" customWidth="1"/>
    <col min="14085" max="14085" width="4.75" style="84" customWidth="1"/>
    <col min="14086" max="14086" width="7.375" style="84" customWidth="1"/>
    <col min="14087" max="14087" width="11.125" style="84" customWidth="1"/>
    <col min="14088" max="14088" width="19.75" style="84" customWidth="1"/>
    <col min="14089" max="14089" width="4.75" style="84" customWidth="1"/>
    <col min="14090" max="14090" width="8.875" style="84" customWidth="1"/>
    <col min="14091" max="14091" width="4.75" style="84" customWidth="1"/>
    <col min="14092" max="14092" width="6" style="84" customWidth="1"/>
    <col min="14093" max="14099" width="4.75" style="84" customWidth="1"/>
    <col min="14100" max="14336" width="16.125" style="84"/>
    <col min="14337" max="14337" width="8" style="84" customWidth="1"/>
    <col min="14338" max="14338" width="6" style="84" customWidth="1"/>
    <col min="14339" max="14339" width="8.75" style="84" customWidth="1"/>
    <col min="14340" max="14340" width="8.375" style="84" customWidth="1"/>
    <col min="14341" max="14341" width="4.75" style="84" customWidth="1"/>
    <col min="14342" max="14342" width="7.375" style="84" customWidth="1"/>
    <col min="14343" max="14343" width="11.125" style="84" customWidth="1"/>
    <col min="14344" max="14344" width="19.75" style="84" customWidth="1"/>
    <col min="14345" max="14345" width="4.75" style="84" customWidth="1"/>
    <col min="14346" max="14346" width="8.875" style="84" customWidth="1"/>
    <col min="14347" max="14347" width="4.75" style="84" customWidth="1"/>
    <col min="14348" max="14348" width="6" style="84" customWidth="1"/>
    <col min="14349" max="14355" width="4.75" style="84" customWidth="1"/>
    <col min="14356" max="14592" width="16.125" style="84"/>
    <col min="14593" max="14593" width="8" style="84" customWidth="1"/>
    <col min="14594" max="14594" width="6" style="84" customWidth="1"/>
    <col min="14595" max="14595" width="8.75" style="84" customWidth="1"/>
    <col min="14596" max="14596" width="8.375" style="84" customWidth="1"/>
    <col min="14597" max="14597" width="4.75" style="84" customWidth="1"/>
    <col min="14598" max="14598" width="7.375" style="84" customWidth="1"/>
    <col min="14599" max="14599" width="11.125" style="84" customWidth="1"/>
    <col min="14600" max="14600" width="19.75" style="84" customWidth="1"/>
    <col min="14601" max="14601" width="4.75" style="84" customWidth="1"/>
    <col min="14602" max="14602" width="8.875" style="84" customWidth="1"/>
    <col min="14603" max="14603" width="4.75" style="84" customWidth="1"/>
    <col min="14604" max="14604" width="6" style="84" customWidth="1"/>
    <col min="14605" max="14611" width="4.75" style="84" customWidth="1"/>
    <col min="14612" max="14848" width="16.125" style="84"/>
    <col min="14849" max="14849" width="8" style="84" customWidth="1"/>
    <col min="14850" max="14850" width="6" style="84" customWidth="1"/>
    <col min="14851" max="14851" width="8.75" style="84" customWidth="1"/>
    <col min="14852" max="14852" width="8.375" style="84" customWidth="1"/>
    <col min="14853" max="14853" width="4.75" style="84" customWidth="1"/>
    <col min="14854" max="14854" width="7.375" style="84" customWidth="1"/>
    <col min="14855" max="14855" width="11.125" style="84" customWidth="1"/>
    <col min="14856" max="14856" width="19.75" style="84" customWidth="1"/>
    <col min="14857" max="14857" width="4.75" style="84" customWidth="1"/>
    <col min="14858" max="14858" width="8.875" style="84" customWidth="1"/>
    <col min="14859" max="14859" width="4.75" style="84" customWidth="1"/>
    <col min="14860" max="14860" width="6" style="84" customWidth="1"/>
    <col min="14861" max="14867" width="4.75" style="84" customWidth="1"/>
    <col min="14868" max="15104" width="16.125" style="84"/>
    <col min="15105" max="15105" width="8" style="84" customWidth="1"/>
    <col min="15106" max="15106" width="6" style="84" customWidth="1"/>
    <col min="15107" max="15107" width="8.75" style="84" customWidth="1"/>
    <col min="15108" max="15108" width="8.375" style="84" customWidth="1"/>
    <col min="15109" max="15109" width="4.75" style="84" customWidth="1"/>
    <col min="15110" max="15110" width="7.375" style="84" customWidth="1"/>
    <col min="15111" max="15111" width="11.125" style="84" customWidth="1"/>
    <col min="15112" max="15112" width="19.75" style="84" customWidth="1"/>
    <col min="15113" max="15113" width="4.75" style="84" customWidth="1"/>
    <col min="15114" max="15114" width="8.875" style="84" customWidth="1"/>
    <col min="15115" max="15115" width="4.75" style="84" customWidth="1"/>
    <col min="15116" max="15116" width="6" style="84" customWidth="1"/>
    <col min="15117" max="15123" width="4.75" style="84" customWidth="1"/>
    <col min="15124" max="15360" width="16.125" style="84"/>
    <col min="15361" max="15361" width="8" style="84" customWidth="1"/>
    <col min="15362" max="15362" width="6" style="84" customWidth="1"/>
    <col min="15363" max="15363" width="8.75" style="84" customWidth="1"/>
    <col min="15364" max="15364" width="8.375" style="84" customWidth="1"/>
    <col min="15365" max="15365" width="4.75" style="84" customWidth="1"/>
    <col min="15366" max="15366" width="7.375" style="84" customWidth="1"/>
    <col min="15367" max="15367" width="11.125" style="84" customWidth="1"/>
    <col min="15368" max="15368" width="19.75" style="84" customWidth="1"/>
    <col min="15369" max="15369" width="4.75" style="84" customWidth="1"/>
    <col min="15370" max="15370" width="8.875" style="84" customWidth="1"/>
    <col min="15371" max="15371" width="4.75" style="84" customWidth="1"/>
    <col min="15372" max="15372" width="6" style="84" customWidth="1"/>
    <col min="15373" max="15379" width="4.75" style="84" customWidth="1"/>
    <col min="15380" max="15616" width="16.125" style="84"/>
    <col min="15617" max="15617" width="8" style="84" customWidth="1"/>
    <col min="15618" max="15618" width="6" style="84" customWidth="1"/>
    <col min="15619" max="15619" width="8.75" style="84" customWidth="1"/>
    <col min="15620" max="15620" width="8.375" style="84" customWidth="1"/>
    <col min="15621" max="15621" width="4.75" style="84" customWidth="1"/>
    <col min="15622" max="15622" width="7.375" style="84" customWidth="1"/>
    <col min="15623" max="15623" width="11.125" style="84" customWidth="1"/>
    <col min="15624" max="15624" width="19.75" style="84" customWidth="1"/>
    <col min="15625" max="15625" width="4.75" style="84" customWidth="1"/>
    <col min="15626" max="15626" width="8.875" style="84" customWidth="1"/>
    <col min="15627" max="15627" width="4.75" style="84" customWidth="1"/>
    <col min="15628" max="15628" width="6" style="84" customWidth="1"/>
    <col min="15629" max="15635" width="4.75" style="84" customWidth="1"/>
    <col min="15636" max="15872" width="16.125" style="84"/>
    <col min="15873" max="15873" width="8" style="84" customWidth="1"/>
    <col min="15874" max="15874" width="6" style="84" customWidth="1"/>
    <col min="15875" max="15875" width="8.75" style="84" customWidth="1"/>
    <col min="15876" max="15876" width="8.375" style="84" customWidth="1"/>
    <col min="15877" max="15877" width="4.75" style="84" customWidth="1"/>
    <col min="15878" max="15878" width="7.375" style="84" customWidth="1"/>
    <col min="15879" max="15879" width="11.125" style="84" customWidth="1"/>
    <col min="15880" max="15880" width="19.75" style="84" customWidth="1"/>
    <col min="15881" max="15881" width="4.75" style="84" customWidth="1"/>
    <col min="15882" max="15882" width="8.875" style="84" customWidth="1"/>
    <col min="15883" max="15883" width="4.75" style="84" customWidth="1"/>
    <col min="15884" max="15884" width="6" style="84" customWidth="1"/>
    <col min="15885" max="15891" width="4.75" style="84" customWidth="1"/>
    <col min="15892" max="16128" width="16.125" style="84"/>
    <col min="16129" max="16129" width="8" style="84" customWidth="1"/>
    <col min="16130" max="16130" width="6" style="84" customWidth="1"/>
    <col min="16131" max="16131" width="8.75" style="84" customWidth="1"/>
    <col min="16132" max="16132" width="8.375" style="84" customWidth="1"/>
    <col min="16133" max="16133" width="4.75" style="84" customWidth="1"/>
    <col min="16134" max="16134" width="7.375" style="84" customWidth="1"/>
    <col min="16135" max="16135" width="11.125" style="84" customWidth="1"/>
    <col min="16136" max="16136" width="19.75" style="84" customWidth="1"/>
    <col min="16137" max="16137" width="4.75" style="84" customWidth="1"/>
    <col min="16138" max="16138" width="8.875" style="84" customWidth="1"/>
    <col min="16139" max="16139" width="4.75" style="84" customWidth="1"/>
    <col min="16140" max="16140" width="6" style="84" customWidth="1"/>
    <col min="16141" max="16147" width="4.75" style="84" customWidth="1"/>
    <col min="16148" max="16384" width="16.125" style="84"/>
  </cols>
  <sheetData>
    <row r="1" spans="1:13">
      <c r="B1" s="752" t="s">
        <v>311</v>
      </c>
      <c r="C1" s="752"/>
      <c r="D1" s="753" t="s">
        <v>312</v>
      </c>
      <c r="E1" s="753"/>
      <c r="F1" s="753"/>
      <c r="G1" s="753"/>
      <c r="H1" s="84" t="s">
        <v>313</v>
      </c>
      <c r="I1" s="754" t="s">
        <v>314</v>
      </c>
      <c r="J1" s="754"/>
      <c r="K1" s="754"/>
      <c r="L1" s="85"/>
    </row>
    <row r="2" spans="1:13">
      <c r="B2" s="752"/>
      <c r="C2" s="752"/>
      <c r="D2" s="753"/>
      <c r="E2" s="753"/>
      <c r="F2" s="753"/>
      <c r="G2" s="753"/>
      <c r="H2" s="86">
        <f>COUNTIF($M$5:$M$22,"東近江市")</f>
        <v>1</v>
      </c>
      <c r="J2" s="84"/>
      <c r="K2" s="84"/>
      <c r="L2" s="85"/>
    </row>
    <row r="3" spans="1:13">
      <c r="B3" s="87" t="s">
        <v>315</v>
      </c>
      <c r="C3" s="87"/>
      <c r="D3" s="88" t="s">
        <v>316</v>
      </c>
      <c r="F3" s="85"/>
      <c r="I3" s="755">
        <f>H2/COUNTA(M5:M24)</f>
        <v>0.05</v>
      </c>
      <c r="J3" s="755"/>
      <c r="K3" s="755"/>
      <c r="L3" s="85"/>
    </row>
    <row r="4" spans="1:13">
      <c r="B4" s="756" t="s">
        <v>317</v>
      </c>
      <c r="C4" s="756"/>
      <c r="D4" s="84" t="s">
        <v>318</v>
      </c>
      <c r="F4" s="85"/>
      <c r="G4" s="84" t="str">
        <f>B4&amp;C4</f>
        <v>アビックＢＢ</v>
      </c>
      <c r="K4" s="90" t="str">
        <f>IF(J4="","",(2012-J4))</f>
        <v/>
      </c>
      <c r="L4" s="85"/>
    </row>
    <row r="5" spans="1:13">
      <c r="A5" s="84" t="s">
        <v>319</v>
      </c>
      <c r="B5" s="87" t="s">
        <v>320</v>
      </c>
      <c r="C5" s="87" t="s">
        <v>321</v>
      </c>
      <c r="D5" s="84" t="str">
        <f>$B$3</f>
        <v>アビック</v>
      </c>
      <c r="F5" s="85" t="str">
        <f>A5</f>
        <v>あ０１</v>
      </c>
      <c r="G5" s="84" t="str">
        <f>B5&amp;C5</f>
        <v>水野圭補</v>
      </c>
      <c r="H5" s="91" t="str">
        <f>$B$4</f>
        <v>アビックＢＢ</v>
      </c>
      <c r="I5" s="91" t="s">
        <v>9</v>
      </c>
      <c r="J5" s="92">
        <v>1973</v>
      </c>
      <c r="K5" s="90">
        <f t="shared" ref="K5:K26" si="0">IF(J5="","",(2019-J5))</f>
        <v>46</v>
      </c>
      <c r="L5" s="85" t="str">
        <f t="shared" ref="L5:L26" si="1">IF(G5="","",IF(COUNTIF($G$6:$G$495,G5)&gt;1,"2重登録","OK"))</f>
        <v>OK</v>
      </c>
      <c r="M5" s="87" t="s">
        <v>322</v>
      </c>
    </row>
    <row r="6" spans="1:13">
      <c r="A6" s="84" t="s">
        <v>323</v>
      </c>
      <c r="B6" s="84" t="s">
        <v>93</v>
      </c>
      <c r="C6" s="84" t="s">
        <v>324</v>
      </c>
      <c r="D6" s="84" t="str">
        <f t="shared" ref="D6:D26" si="2">$B$3</f>
        <v>アビック</v>
      </c>
      <c r="F6" s="84" t="str">
        <f>A6</f>
        <v>あ０２</v>
      </c>
      <c r="G6" s="84" t="str">
        <f>B6&amp;C6</f>
        <v>青木重之</v>
      </c>
      <c r="H6" s="91" t="str">
        <f t="shared" ref="H6:H26" si="3">$B$4</f>
        <v>アビックＢＢ</v>
      </c>
      <c r="I6" s="91" t="s">
        <v>9</v>
      </c>
      <c r="J6" s="89">
        <v>1971</v>
      </c>
      <c r="K6" s="90">
        <f t="shared" si="0"/>
        <v>48</v>
      </c>
      <c r="L6" s="85" t="str">
        <f t="shared" si="1"/>
        <v>OK</v>
      </c>
      <c r="M6" s="87" t="s">
        <v>325</v>
      </c>
    </row>
    <row r="7" spans="1:13">
      <c r="A7" s="84" t="s">
        <v>326</v>
      </c>
      <c r="B7" s="87" t="s">
        <v>327</v>
      </c>
      <c r="C7" s="87" t="s">
        <v>328</v>
      </c>
      <c r="D7" s="84" t="str">
        <f t="shared" si="2"/>
        <v>アビック</v>
      </c>
      <c r="F7" s="85" t="str">
        <f>A7</f>
        <v>あ０３</v>
      </c>
      <c r="G7" s="84" t="str">
        <f>B7&amp;C7</f>
        <v>川上龍介</v>
      </c>
      <c r="H7" s="91" t="str">
        <f t="shared" si="3"/>
        <v>アビックＢＢ</v>
      </c>
      <c r="I7" s="91" t="s">
        <v>9</v>
      </c>
      <c r="J7" s="92">
        <v>1976</v>
      </c>
      <c r="K7" s="90">
        <f t="shared" si="0"/>
        <v>43</v>
      </c>
      <c r="L7" s="85" t="str">
        <f t="shared" si="1"/>
        <v>OK</v>
      </c>
      <c r="M7" s="87" t="s">
        <v>325</v>
      </c>
    </row>
    <row r="8" spans="1:13">
      <c r="A8" s="84" t="s">
        <v>329</v>
      </c>
      <c r="B8" s="87" t="s">
        <v>119</v>
      </c>
      <c r="C8" s="87" t="s">
        <v>330</v>
      </c>
      <c r="D8" s="84" t="str">
        <f t="shared" si="2"/>
        <v>アビック</v>
      </c>
      <c r="F8" s="85" t="str">
        <f t="shared" ref="F8:F24" si="4">A8</f>
        <v>あ０４</v>
      </c>
      <c r="G8" s="84" t="str">
        <f t="shared" ref="G8:G26" si="5">B8&amp;C8</f>
        <v>佐藤政之</v>
      </c>
      <c r="H8" s="91" t="str">
        <f t="shared" si="3"/>
        <v>アビックＢＢ</v>
      </c>
      <c r="I8" s="91" t="s">
        <v>9</v>
      </c>
      <c r="J8" s="92">
        <v>1972</v>
      </c>
      <c r="K8" s="90">
        <f t="shared" si="0"/>
        <v>47</v>
      </c>
      <c r="L8" s="85" t="str">
        <f t="shared" si="1"/>
        <v>OK</v>
      </c>
      <c r="M8" s="87" t="s">
        <v>331</v>
      </c>
    </row>
    <row r="9" spans="1:13">
      <c r="A9" s="84" t="s">
        <v>332</v>
      </c>
      <c r="B9" s="87" t="s">
        <v>39</v>
      </c>
      <c r="C9" s="87" t="s">
        <v>333</v>
      </c>
      <c r="D9" s="84" t="str">
        <f t="shared" si="2"/>
        <v>アビック</v>
      </c>
      <c r="F9" s="85" t="str">
        <f t="shared" si="4"/>
        <v>あ０５</v>
      </c>
      <c r="G9" s="84" t="str">
        <f t="shared" si="5"/>
        <v>中村亨</v>
      </c>
      <c r="H9" s="91" t="str">
        <f t="shared" si="3"/>
        <v>アビックＢＢ</v>
      </c>
      <c r="I9" s="91" t="s">
        <v>9</v>
      </c>
      <c r="J9" s="92">
        <v>1969</v>
      </c>
      <c r="K9" s="90">
        <f t="shared" si="0"/>
        <v>50</v>
      </c>
      <c r="L9" s="85" t="str">
        <f t="shared" si="1"/>
        <v>OK</v>
      </c>
      <c r="M9" s="87" t="s">
        <v>331</v>
      </c>
    </row>
    <row r="10" spans="1:13">
      <c r="A10" s="84" t="s">
        <v>334</v>
      </c>
      <c r="B10" s="87" t="s">
        <v>335</v>
      </c>
      <c r="C10" s="87" t="s">
        <v>336</v>
      </c>
      <c r="D10" s="84" t="str">
        <f t="shared" si="2"/>
        <v>アビック</v>
      </c>
      <c r="F10" s="85" t="str">
        <f t="shared" si="4"/>
        <v>あ０６</v>
      </c>
      <c r="G10" s="84" t="str">
        <f t="shared" si="5"/>
        <v>谷崎真也</v>
      </c>
      <c r="H10" s="91" t="str">
        <f t="shared" si="3"/>
        <v>アビックＢＢ</v>
      </c>
      <c r="I10" s="91" t="s">
        <v>9</v>
      </c>
      <c r="J10" s="92">
        <v>1972</v>
      </c>
      <c r="K10" s="90">
        <f t="shared" si="0"/>
        <v>47</v>
      </c>
      <c r="L10" s="85" t="str">
        <f t="shared" si="1"/>
        <v>OK</v>
      </c>
      <c r="M10" s="87" t="s">
        <v>337</v>
      </c>
    </row>
    <row r="11" spans="1:13">
      <c r="A11" s="84" t="s">
        <v>338</v>
      </c>
      <c r="B11" s="87" t="s">
        <v>339</v>
      </c>
      <c r="C11" s="87" t="s">
        <v>340</v>
      </c>
      <c r="D11" s="84" t="str">
        <f t="shared" si="2"/>
        <v>アビック</v>
      </c>
      <c r="F11" s="85" t="str">
        <f t="shared" si="4"/>
        <v>あ０７</v>
      </c>
      <c r="G11" s="84" t="str">
        <f t="shared" si="5"/>
        <v>齋田至</v>
      </c>
      <c r="H11" s="91" t="str">
        <f t="shared" si="3"/>
        <v>アビックＢＢ</v>
      </c>
      <c r="I11" s="91" t="s">
        <v>9</v>
      </c>
      <c r="J11" s="92">
        <v>1970</v>
      </c>
      <c r="K11" s="90">
        <f t="shared" si="0"/>
        <v>49</v>
      </c>
      <c r="L11" s="85" t="str">
        <f t="shared" si="1"/>
        <v>OK</v>
      </c>
      <c r="M11" s="87" t="s">
        <v>322</v>
      </c>
    </row>
    <row r="12" spans="1:13">
      <c r="A12" s="84" t="s">
        <v>341</v>
      </c>
      <c r="B12" s="93" t="s">
        <v>339</v>
      </c>
      <c r="C12" s="93" t="s">
        <v>342</v>
      </c>
      <c r="D12" s="84" t="str">
        <f t="shared" si="2"/>
        <v>アビック</v>
      </c>
      <c r="F12" s="85" t="str">
        <f t="shared" si="4"/>
        <v>あ０８</v>
      </c>
      <c r="G12" s="84" t="str">
        <f t="shared" si="5"/>
        <v>齋田優子</v>
      </c>
      <c r="H12" s="91" t="str">
        <f t="shared" si="3"/>
        <v>アビックＢＢ</v>
      </c>
      <c r="I12" s="94" t="s">
        <v>254</v>
      </c>
      <c r="J12" s="92">
        <v>1970</v>
      </c>
      <c r="K12" s="90">
        <f t="shared" si="0"/>
        <v>49</v>
      </c>
      <c r="L12" s="85" t="str">
        <f t="shared" si="1"/>
        <v>OK</v>
      </c>
      <c r="M12" s="87" t="s">
        <v>322</v>
      </c>
    </row>
    <row r="13" spans="1:13">
      <c r="A13" s="84" t="s">
        <v>343</v>
      </c>
      <c r="B13" s="87" t="s">
        <v>344</v>
      </c>
      <c r="C13" s="87" t="s">
        <v>345</v>
      </c>
      <c r="D13" s="84" t="str">
        <f t="shared" si="2"/>
        <v>アビック</v>
      </c>
      <c r="F13" s="85" t="str">
        <f t="shared" si="4"/>
        <v>あ０９</v>
      </c>
      <c r="G13" s="84" t="str">
        <f t="shared" si="5"/>
        <v>平居崇</v>
      </c>
      <c r="H13" s="91" t="str">
        <f t="shared" si="3"/>
        <v>アビックＢＢ</v>
      </c>
      <c r="I13" s="91" t="s">
        <v>9</v>
      </c>
      <c r="J13" s="92">
        <v>1972</v>
      </c>
      <c r="K13" s="90">
        <f t="shared" si="0"/>
        <v>47</v>
      </c>
      <c r="L13" s="85" t="str">
        <f t="shared" si="1"/>
        <v>OK</v>
      </c>
      <c r="M13" s="87" t="s">
        <v>346</v>
      </c>
    </row>
    <row r="14" spans="1:13">
      <c r="A14" s="84" t="s">
        <v>347</v>
      </c>
      <c r="B14" s="87" t="s">
        <v>348</v>
      </c>
      <c r="C14" s="87" t="s">
        <v>349</v>
      </c>
      <c r="D14" s="84" t="str">
        <f t="shared" si="2"/>
        <v>アビック</v>
      </c>
      <c r="F14" s="85" t="str">
        <f t="shared" si="4"/>
        <v>あ１０</v>
      </c>
      <c r="G14" s="84" t="str">
        <f t="shared" si="5"/>
        <v>大林弘典</v>
      </c>
      <c r="H14" s="91" t="str">
        <f t="shared" si="3"/>
        <v>アビックＢＢ</v>
      </c>
      <c r="I14" s="91" t="s">
        <v>9</v>
      </c>
      <c r="J14" s="92">
        <v>1989</v>
      </c>
      <c r="K14" s="90">
        <f t="shared" si="0"/>
        <v>30</v>
      </c>
      <c r="L14" s="85" t="str">
        <f t="shared" si="1"/>
        <v>OK</v>
      </c>
      <c r="M14" s="87" t="s">
        <v>350</v>
      </c>
    </row>
    <row r="15" spans="1:13">
      <c r="A15" s="84" t="s">
        <v>351</v>
      </c>
      <c r="B15" s="93" t="s">
        <v>352</v>
      </c>
      <c r="C15" s="93" t="s">
        <v>353</v>
      </c>
      <c r="D15" s="84" t="str">
        <f t="shared" si="2"/>
        <v>アビック</v>
      </c>
      <c r="F15" s="85" t="str">
        <f t="shared" si="4"/>
        <v>あ１１</v>
      </c>
      <c r="G15" s="84" t="str">
        <f t="shared" si="5"/>
        <v>野上恵梨子</v>
      </c>
      <c r="H15" s="91" t="str">
        <f t="shared" si="3"/>
        <v>アビックＢＢ</v>
      </c>
      <c r="I15" s="94" t="s">
        <v>254</v>
      </c>
      <c r="J15" s="92">
        <v>1987</v>
      </c>
      <c r="K15" s="90">
        <f t="shared" si="0"/>
        <v>32</v>
      </c>
      <c r="L15" s="85" t="str">
        <f t="shared" si="1"/>
        <v>OK</v>
      </c>
      <c r="M15" s="87" t="s">
        <v>354</v>
      </c>
    </row>
    <row r="16" spans="1:13">
      <c r="A16" s="84" t="s">
        <v>355</v>
      </c>
      <c r="B16" s="93" t="s">
        <v>356</v>
      </c>
      <c r="C16" s="93" t="s">
        <v>357</v>
      </c>
      <c r="D16" s="84" t="str">
        <f t="shared" si="2"/>
        <v>アビック</v>
      </c>
      <c r="F16" s="85" t="str">
        <f t="shared" si="4"/>
        <v>あ１２</v>
      </c>
      <c r="G16" s="84" t="str">
        <f t="shared" si="5"/>
        <v>西山抄千代</v>
      </c>
      <c r="H16" s="91" t="str">
        <f t="shared" si="3"/>
        <v>アビックＢＢ</v>
      </c>
      <c r="I16" s="94" t="s">
        <v>254</v>
      </c>
      <c r="J16" s="92">
        <v>1972</v>
      </c>
      <c r="K16" s="90">
        <f t="shared" si="0"/>
        <v>47</v>
      </c>
      <c r="L16" s="85" t="str">
        <f t="shared" si="1"/>
        <v>OK</v>
      </c>
      <c r="M16" s="87" t="s">
        <v>358</v>
      </c>
    </row>
    <row r="17" spans="1:17">
      <c r="A17" s="84" t="s">
        <v>359</v>
      </c>
      <c r="B17" s="93" t="s">
        <v>360</v>
      </c>
      <c r="C17" s="93" t="s">
        <v>361</v>
      </c>
      <c r="D17" s="84" t="str">
        <f t="shared" si="2"/>
        <v>アビック</v>
      </c>
      <c r="F17" s="85" t="str">
        <f t="shared" si="4"/>
        <v>あ１３</v>
      </c>
      <c r="G17" s="84" t="str">
        <f t="shared" si="5"/>
        <v>三原啓子</v>
      </c>
      <c r="H17" s="91" t="str">
        <f t="shared" si="3"/>
        <v>アビックＢＢ</v>
      </c>
      <c r="I17" s="94" t="s">
        <v>254</v>
      </c>
      <c r="J17" s="92">
        <v>1964</v>
      </c>
      <c r="K17" s="90">
        <f t="shared" si="0"/>
        <v>55</v>
      </c>
      <c r="L17" s="85" t="str">
        <f t="shared" si="1"/>
        <v>OK</v>
      </c>
      <c r="M17" s="87" t="s">
        <v>322</v>
      </c>
    </row>
    <row r="18" spans="1:17">
      <c r="A18" s="84" t="s">
        <v>362</v>
      </c>
      <c r="B18" s="87" t="s">
        <v>363</v>
      </c>
      <c r="C18" s="87" t="s">
        <v>364</v>
      </c>
      <c r="D18" s="84" t="str">
        <f t="shared" si="2"/>
        <v>アビック</v>
      </c>
      <c r="F18" s="85" t="str">
        <f t="shared" si="4"/>
        <v>あ１４</v>
      </c>
      <c r="G18" s="84" t="str">
        <f t="shared" si="5"/>
        <v>落合良弘</v>
      </c>
      <c r="H18" s="91" t="str">
        <f t="shared" si="3"/>
        <v>アビックＢＢ</v>
      </c>
      <c r="I18" s="91" t="s">
        <v>9</v>
      </c>
      <c r="J18" s="92">
        <v>1968</v>
      </c>
      <c r="K18" s="90">
        <f t="shared" si="0"/>
        <v>51</v>
      </c>
      <c r="L18" s="85" t="str">
        <f t="shared" si="1"/>
        <v>OK</v>
      </c>
      <c r="M18" s="87" t="s">
        <v>350</v>
      </c>
    </row>
    <row r="19" spans="1:17" customFormat="1">
      <c r="A19" s="84" t="s">
        <v>365</v>
      </c>
      <c r="B19" s="87" t="s">
        <v>366</v>
      </c>
      <c r="C19" s="87" t="s">
        <v>367</v>
      </c>
      <c r="D19" s="84" t="str">
        <f t="shared" si="2"/>
        <v>アビック</v>
      </c>
      <c r="E19" s="84"/>
      <c r="F19" s="85" t="str">
        <f t="shared" si="4"/>
        <v>あ１５</v>
      </c>
      <c r="G19" s="84" t="str">
        <f t="shared" si="5"/>
        <v>杉原徹</v>
      </c>
      <c r="H19" s="91" t="str">
        <f t="shared" si="3"/>
        <v>アビックＢＢ</v>
      </c>
      <c r="I19" s="91" t="s">
        <v>9</v>
      </c>
      <c r="J19" s="92">
        <v>1990</v>
      </c>
      <c r="K19" s="90">
        <f t="shared" si="0"/>
        <v>29</v>
      </c>
      <c r="L19" s="85" t="str">
        <f t="shared" si="1"/>
        <v>OK</v>
      </c>
      <c r="M19" s="87" t="s">
        <v>322</v>
      </c>
    </row>
    <row r="20" spans="1:17" customFormat="1">
      <c r="A20" s="84" t="s">
        <v>368</v>
      </c>
      <c r="B20" s="95" t="s">
        <v>369</v>
      </c>
      <c r="C20" s="95" t="s">
        <v>228</v>
      </c>
      <c r="D20" s="84" t="str">
        <f t="shared" si="2"/>
        <v>アビック</v>
      </c>
      <c r="E20" s="84"/>
      <c r="F20" s="84" t="str">
        <f t="shared" si="4"/>
        <v>あ１６</v>
      </c>
      <c r="G20" s="84" t="str">
        <f t="shared" si="5"/>
        <v>澤村直子</v>
      </c>
      <c r="H20" s="91" t="str">
        <f t="shared" si="3"/>
        <v>アビックＢＢ</v>
      </c>
      <c r="I20" s="94" t="s">
        <v>254</v>
      </c>
      <c r="J20" s="84">
        <v>1967</v>
      </c>
      <c r="K20" s="84">
        <f t="shared" si="0"/>
        <v>52</v>
      </c>
      <c r="L20" s="84" t="str">
        <f t="shared" si="1"/>
        <v>OK</v>
      </c>
      <c r="M20" s="95" t="s">
        <v>370</v>
      </c>
      <c r="N20" s="96"/>
    </row>
    <row r="21" spans="1:17" customFormat="1">
      <c r="A21" s="97" t="s">
        <v>371</v>
      </c>
      <c r="B21" s="98" t="s">
        <v>372</v>
      </c>
      <c r="C21" s="98" t="s">
        <v>373</v>
      </c>
      <c r="D21" s="84" t="str">
        <f t="shared" si="2"/>
        <v>アビック</v>
      </c>
      <c r="E21" s="84"/>
      <c r="F21" s="97" t="str">
        <f t="shared" si="4"/>
        <v>あ１７</v>
      </c>
      <c r="G21" s="97" t="str">
        <f t="shared" si="5"/>
        <v>浅井純子</v>
      </c>
      <c r="H21" s="91" t="str">
        <f t="shared" si="3"/>
        <v>アビックＢＢ</v>
      </c>
      <c r="I21" s="94" t="s">
        <v>254</v>
      </c>
      <c r="J21" s="99">
        <v>1958</v>
      </c>
      <c r="K21" s="99">
        <f t="shared" si="0"/>
        <v>61</v>
      </c>
      <c r="L21" s="100" t="str">
        <f t="shared" si="1"/>
        <v>OK</v>
      </c>
      <c r="M21" s="100" t="s">
        <v>322</v>
      </c>
    </row>
    <row r="22" spans="1:17" customFormat="1">
      <c r="A22" s="100" t="s">
        <v>374</v>
      </c>
      <c r="B22" s="98" t="s">
        <v>375</v>
      </c>
      <c r="C22" s="98" t="s">
        <v>376</v>
      </c>
      <c r="D22" s="84" t="str">
        <f t="shared" si="2"/>
        <v>アビック</v>
      </c>
      <c r="E22" s="84"/>
      <c r="F22" s="100" t="str">
        <f t="shared" si="4"/>
        <v>あ１８</v>
      </c>
      <c r="G22" s="100" t="str">
        <f t="shared" si="5"/>
        <v>治田沙映子</v>
      </c>
      <c r="H22" s="91" t="str">
        <f t="shared" si="3"/>
        <v>アビックＢＢ</v>
      </c>
      <c r="I22" s="94" t="s">
        <v>254</v>
      </c>
      <c r="J22" s="99">
        <v>1983</v>
      </c>
      <c r="K22" s="99">
        <f t="shared" si="0"/>
        <v>36</v>
      </c>
      <c r="L22" s="100" t="str">
        <f t="shared" si="1"/>
        <v>OK</v>
      </c>
      <c r="M22" s="100" t="s">
        <v>377</v>
      </c>
    </row>
    <row r="23" spans="1:17" customFormat="1">
      <c r="A23" s="84" t="s">
        <v>378</v>
      </c>
      <c r="B23" s="98" t="s">
        <v>379</v>
      </c>
      <c r="C23" s="98" t="s">
        <v>380</v>
      </c>
      <c r="D23" s="84" t="str">
        <f t="shared" si="2"/>
        <v>アビック</v>
      </c>
      <c r="E23" s="84"/>
      <c r="F23" s="100" t="str">
        <f t="shared" si="4"/>
        <v>あ１９</v>
      </c>
      <c r="G23" s="100" t="str">
        <f t="shared" si="5"/>
        <v>寺本恵</v>
      </c>
      <c r="H23" s="91" t="str">
        <f t="shared" si="3"/>
        <v>アビックＢＢ</v>
      </c>
      <c r="I23" s="94" t="s">
        <v>254</v>
      </c>
      <c r="J23" s="99">
        <v>1986</v>
      </c>
      <c r="K23" s="99">
        <f t="shared" si="0"/>
        <v>33</v>
      </c>
      <c r="L23" s="100" t="str">
        <f t="shared" si="1"/>
        <v>OK</v>
      </c>
      <c r="M23" s="100" t="s">
        <v>381</v>
      </c>
    </row>
    <row r="24" spans="1:17" customFormat="1">
      <c r="A24" s="84" t="s">
        <v>382</v>
      </c>
      <c r="B24" s="98" t="s">
        <v>24</v>
      </c>
      <c r="C24" s="98" t="s">
        <v>383</v>
      </c>
      <c r="D24" s="84" t="str">
        <f t="shared" si="2"/>
        <v>アビック</v>
      </c>
      <c r="E24" s="84"/>
      <c r="F24" s="100" t="str">
        <f t="shared" si="4"/>
        <v>あ２０</v>
      </c>
      <c r="G24" s="100" t="str">
        <f t="shared" si="5"/>
        <v>成宮まき</v>
      </c>
      <c r="H24" s="91" t="str">
        <f t="shared" si="3"/>
        <v>アビックＢＢ</v>
      </c>
      <c r="I24" s="94" t="s">
        <v>254</v>
      </c>
      <c r="J24" s="99">
        <v>1970</v>
      </c>
      <c r="K24" s="99">
        <f t="shared" si="0"/>
        <v>49</v>
      </c>
      <c r="L24" s="100" t="str">
        <f t="shared" si="1"/>
        <v>OK</v>
      </c>
      <c r="M24" s="87" t="s">
        <v>322</v>
      </c>
    </row>
    <row r="25" spans="1:17" customFormat="1">
      <c r="A25" s="84" t="s">
        <v>384</v>
      </c>
      <c r="B25" s="98" t="s">
        <v>385</v>
      </c>
      <c r="C25" s="98" t="s">
        <v>386</v>
      </c>
      <c r="D25" s="84" t="str">
        <f t="shared" si="2"/>
        <v>アビック</v>
      </c>
      <c r="E25" s="84"/>
      <c r="F25" s="100" t="str">
        <f>A25</f>
        <v>あ２１</v>
      </c>
      <c r="G25" s="100" t="str">
        <f t="shared" si="5"/>
        <v>鹿取あつみ</v>
      </c>
      <c r="H25" s="91" t="str">
        <f t="shared" si="3"/>
        <v>アビックＢＢ</v>
      </c>
      <c r="I25" s="94" t="s">
        <v>254</v>
      </c>
      <c r="J25" s="99">
        <v>1955</v>
      </c>
      <c r="K25" s="99">
        <f t="shared" si="0"/>
        <v>64</v>
      </c>
      <c r="L25" s="100" t="str">
        <f t="shared" si="1"/>
        <v>OK</v>
      </c>
      <c r="M25" s="87" t="s">
        <v>358</v>
      </c>
    </row>
    <row r="26" spans="1:17" customFormat="1">
      <c r="A26" s="84" t="s">
        <v>387</v>
      </c>
      <c r="B26" s="87" t="s">
        <v>39</v>
      </c>
      <c r="C26" s="87" t="s">
        <v>388</v>
      </c>
      <c r="D26" s="84" t="str">
        <f t="shared" si="2"/>
        <v>アビック</v>
      </c>
      <c r="E26" s="84"/>
      <c r="F26" s="85" t="str">
        <f>A26</f>
        <v>あ２２</v>
      </c>
      <c r="G26" s="84" t="str">
        <f t="shared" si="5"/>
        <v>中村憲生</v>
      </c>
      <c r="H26" s="91" t="str">
        <f t="shared" si="3"/>
        <v>アビックＢＢ</v>
      </c>
      <c r="I26" s="91" t="s">
        <v>9</v>
      </c>
      <c r="J26" s="92">
        <v>1965</v>
      </c>
      <c r="K26" s="90">
        <f t="shared" si="0"/>
        <v>54</v>
      </c>
      <c r="L26" s="85" t="str">
        <f t="shared" si="1"/>
        <v>OK</v>
      </c>
      <c r="M26" s="87" t="s">
        <v>322</v>
      </c>
    </row>
    <row r="27" spans="1:17" customFormat="1">
      <c r="A27" s="84"/>
      <c r="B27" s="87"/>
      <c r="C27" s="87"/>
      <c r="D27" s="84"/>
      <c r="F27" s="85"/>
      <c r="G27" s="84"/>
      <c r="H27" s="91"/>
      <c r="I27" s="91"/>
      <c r="J27" s="92"/>
      <c r="K27" s="90"/>
      <c r="L27" s="100" t="str">
        <f t="shared" ref="L27:L42" si="6">IF(G27="","",IF(COUNTIF($G$6:$G$505,G27)&gt;1,"2重登録","OK"))</f>
        <v/>
      </c>
      <c r="M27" s="87"/>
    </row>
    <row r="28" spans="1:17" s="101" customFormat="1">
      <c r="B28" s="102"/>
      <c r="C28" s="102"/>
      <c r="E28"/>
      <c r="K28" s="103"/>
      <c r="L28" s="100" t="str">
        <f t="shared" si="6"/>
        <v/>
      </c>
      <c r="Q28" s="104"/>
    </row>
    <row r="29" spans="1:17" s="105" customFormat="1">
      <c r="B29" s="106"/>
      <c r="C29" s="106"/>
      <c r="D29" s="101"/>
      <c r="E29" s="101"/>
      <c r="F29" s="101"/>
      <c r="G29" s="101"/>
      <c r="H29" s="101"/>
      <c r="I29" s="106"/>
      <c r="J29" s="101"/>
      <c r="K29" s="103"/>
      <c r="L29" s="100" t="str">
        <f t="shared" si="6"/>
        <v/>
      </c>
      <c r="M29" s="101"/>
      <c r="Q29" s="107"/>
    </row>
    <row r="30" spans="1:17" s="105" customFormat="1">
      <c r="I30" s="108"/>
      <c r="L30" s="100" t="str">
        <f t="shared" si="6"/>
        <v/>
      </c>
      <c r="Q30" s="107"/>
    </row>
    <row r="31" spans="1:17" customFormat="1">
      <c r="L31" s="100" t="str">
        <f t="shared" si="6"/>
        <v/>
      </c>
      <c r="Q31" s="107"/>
    </row>
    <row r="32" spans="1:17" s="105" customFormat="1">
      <c r="B32" s="108"/>
      <c r="C32" s="108"/>
      <c r="K32" s="90"/>
      <c r="L32" s="100" t="str">
        <f t="shared" si="6"/>
        <v/>
      </c>
      <c r="Q32" s="107"/>
    </row>
    <row r="33" spans="1:17" s="105" customFormat="1">
      <c r="B33" s="108"/>
      <c r="C33" s="108"/>
      <c r="K33" s="90"/>
      <c r="L33" s="100" t="str">
        <f t="shared" si="6"/>
        <v/>
      </c>
      <c r="Q33" s="107"/>
    </row>
    <row r="34" spans="1:17" s="105" customFormat="1">
      <c r="B34" s="108"/>
      <c r="C34" s="108"/>
      <c r="K34" s="90"/>
      <c r="L34" s="100" t="str">
        <f t="shared" si="6"/>
        <v/>
      </c>
      <c r="Q34" s="107"/>
    </row>
    <row r="35" spans="1:17" s="105" customFormat="1">
      <c r="B35" s="108"/>
      <c r="C35" s="108"/>
      <c r="G35" s="105">
        <v>240</v>
      </c>
      <c r="K35" s="90"/>
      <c r="L35" s="100" t="str">
        <f t="shared" si="6"/>
        <v>OK</v>
      </c>
      <c r="Q35" s="107"/>
    </row>
    <row r="36" spans="1:17" s="105" customFormat="1">
      <c r="B36" s="108"/>
      <c r="C36" s="108"/>
      <c r="K36" s="90"/>
      <c r="L36" s="100" t="str">
        <f t="shared" si="6"/>
        <v/>
      </c>
      <c r="Q36" s="107"/>
    </row>
    <row r="37" spans="1:17" s="105" customFormat="1">
      <c r="B37" s="108"/>
      <c r="C37" s="108"/>
      <c r="K37" s="90"/>
      <c r="L37" s="100" t="str">
        <f t="shared" si="6"/>
        <v/>
      </c>
      <c r="Q37" s="107"/>
    </row>
    <row r="38" spans="1:17" s="105" customFormat="1">
      <c r="B38" s="108"/>
      <c r="C38" s="108"/>
      <c r="K38" s="90"/>
      <c r="L38" s="100" t="str">
        <f t="shared" si="6"/>
        <v/>
      </c>
      <c r="Q38" s="107"/>
    </row>
    <row r="39" spans="1:17" s="105" customFormat="1">
      <c r="B39" s="108"/>
      <c r="C39" s="108"/>
      <c r="K39" s="90"/>
      <c r="L39" s="100" t="str">
        <f t="shared" si="6"/>
        <v/>
      </c>
      <c r="Q39" s="107"/>
    </row>
    <row r="40" spans="1:17" s="62" customFormat="1">
      <c r="A40" s="109"/>
      <c r="B40" s="107"/>
      <c r="C40" s="107"/>
      <c r="D40" s="109"/>
      <c r="F40" s="85"/>
      <c r="G40" s="93"/>
      <c r="H40" s="109"/>
      <c r="I40" s="85"/>
      <c r="K40" s="90"/>
      <c r="L40" s="100" t="str">
        <f t="shared" si="6"/>
        <v/>
      </c>
      <c r="N40" s="84"/>
      <c r="O40" s="84"/>
    </row>
    <row r="41" spans="1:17" s="62" customFormat="1">
      <c r="A41" s="109"/>
      <c r="B41" s="107"/>
      <c r="C41" s="107"/>
      <c r="D41" s="109"/>
      <c r="F41" s="85"/>
      <c r="G41" s="93"/>
      <c r="H41" s="109"/>
      <c r="I41" s="85"/>
      <c r="K41" s="90"/>
      <c r="L41" s="100" t="str">
        <f t="shared" si="6"/>
        <v/>
      </c>
      <c r="N41" s="84"/>
      <c r="O41" s="84"/>
    </row>
    <row r="42" spans="1:17" s="62" customFormat="1">
      <c r="A42" s="109"/>
      <c r="B42" s="107"/>
      <c r="C42" s="107"/>
      <c r="D42" s="109"/>
      <c r="F42" s="85"/>
      <c r="G42" s="93"/>
      <c r="H42" s="109"/>
      <c r="I42" s="85"/>
      <c r="K42" s="90"/>
      <c r="L42" s="100" t="str">
        <f t="shared" si="6"/>
        <v/>
      </c>
      <c r="N42" s="84"/>
      <c r="O42" s="84"/>
    </row>
    <row r="43" spans="1:17" s="112" customFormat="1">
      <c r="A43" s="109"/>
      <c r="B43" s="757" t="s">
        <v>389</v>
      </c>
      <c r="C43" s="757"/>
      <c r="D43" s="758" t="s">
        <v>390</v>
      </c>
      <c r="E43" s="758"/>
      <c r="F43" s="758"/>
      <c r="G43" s="758"/>
      <c r="H43" s="84" t="s">
        <v>391</v>
      </c>
      <c r="I43" s="754" t="s">
        <v>392</v>
      </c>
      <c r="J43" s="754"/>
      <c r="K43" s="754"/>
      <c r="L43" s="110"/>
      <c r="M43" s="111"/>
    </row>
    <row r="44" spans="1:17" s="112" customFormat="1">
      <c r="A44" s="109"/>
      <c r="B44" s="757"/>
      <c r="C44" s="757"/>
      <c r="D44" s="758"/>
      <c r="E44" s="758"/>
      <c r="F44" s="758"/>
      <c r="G44" s="758"/>
      <c r="H44" s="86">
        <f>COUNTIF(M47:M109,"東近江市")</f>
        <v>17</v>
      </c>
      <c r="I44" s="755">
        <f>(H44/RIGHT(A109,2))</f>
        <v>0.25757575757575757</v>
      </c>
      <c r="J44" s="755"/>
      <c r="K44" s="755"/>
      <c r="L44" s="110"/>
      <c r="M44" s="111"/>
    </row>
    <row r="45" spans="1:17">
      <c r="B45" s="87" t="s">
        <v>393</v>
      </c>
      <c r="C45" s="87"/>
      <c r="D45" s="91" t="s">
        <v>316</v>
      </c>
      <c r="F45" s="85">
        <f>A45</f>
        <v>0</v>
      </c>
      <c r="K45" s="113"/>
      <c r="L45" s="110"/>
    </row>
    <row r="46" spans="1:17">
      <c r="B46" s="756" t="s">
        <v>394</v>
      </c>
      <c r="C46" s="756"/>
      <c r="D46" s="84" t="s">
        <v>318</v>
      </c>
      <c r="F46" s="85">
        <f>A46</f>
        <v>0</v>
      </c>
      <c r="G46" s="84" t="str">
        <f>B46&amp;C46</f>
        <v>京セラTC</v>
      </c>
      <c r="K46" s="113"/>
      <c r="L46" s="110"/>
    </row>
    <row r="47" spans="1:17" s="116" customFormat="1">
      <c r="A47" s="84" t="s">
        <v>395</v>
      </c>
      <c r="B47" s="114" t="s">
        <v>396</v>
      </c>
      <c r="C47" s="114" t="s">
        <v>397</v>
      </c>
      <c r="D47" s="87" t="s">
        <v>42</v>
      </c>
      <c r="E47" s="84"/>
      <c r="F47" s="110" t="str">
        <f t="shared" ref="F47:F109" si="7">A47</f>
        <v>き０１</v>
      </c>
      <c r="G47" s="84" t="str">
        <f>B47&amp;C47</f>
        <v>赤木拓</v>
      </c>
      <c r="H47" s="87" t="s">
        <v>40</v>
      </c>
      <c r="I47" s="87" t="s">
        <v>9</v>
      </c>
      <c r="J47" s="92">
        <v>1980</v>
      </c>
      <c r="K47" s="113">
        <f t="shared" ref="K47:K109" si="8">IF(J47="","",(2019-J47))</f>
        <v>39</v>
      </c>
      <c r="L47" s="110" t="str">
        <f>IF(G47="","",IF(COUNTIF($G$1:$G$63,G47)&gt;1,"2重登録","OK"))</f>
        <v>OK</v>
      </c>
      <c r="M47" s="115" t="s">
        <v>398</v>
      </c>
    </row>
    <row r="48" spans="1:17" s="116" customFormat="1">
      <c r="A48" s="84" t="s">
        <v>399</v>
      </c>
      <c r="B48" s="114" t="s">
        <v>49</v>
      </c>
      <c r="C48" s="114" t="s">
        <v>50</v>
      </c>
      <c r="D48" s="87" t="s">
        <v>42</v>
      </c>
      <c r="E48" s="84"/>
      <c r="F48" s="110" t="str">
        <f t="shared" si="7"/>
        <v>き０２</v>
      </c>
      <c r="G48" s="84" t="str">
        <f>B48&amp;C48</f>
        <v>秋山太助</v>
      </c>
      <c r="H48" s="87" t="s">
        <v>40</v>
      </c>
      <c r="I48" s="87" t="s">
        <v>9</v>
      </c>
      <c r="J48" s="92">
        <v>1975</v>
      </c>
      <c r="K48" s="113">
        <f t="shared" si="8"/>
        <v>44</v>
      </c>
      <c r="L48" s="110" t="str">
        <f>IF(G48="","",IF(COUNTIF($G$1:$G$63,G48)&gt;1,"2重登録","OK"))</f>
        <v>OK</v>
      </c>
      <c r="M48" s="117" t="s">
        <v>370</v>
      </c>
    </row>
    <row r="49" spans="1:15" s="116" customFormat="1">
      <c r="A49" s="84" t="s">
        <v>400</v>
      </c>
      <c r="B49" s="114" t="s">
        <v>401</v>
      </c>
      <c r="C49" s="91" t="s">
        <v>68</v>
      </c>
      <c r="D49" s="87" t="s">
        <v>42</v>
      </c>
      <c r="E49" s="84"/>
      <c r="F49" s="110" t="str">
        <f t="shared" si="7"/>
        <v>き０４</v>
      </c>
      <c r="G49" s="84" t="str">
        <f>B49&amp;C49</f>
        <v>荒浪順次</v>
      </c>
      <c r="H49" s="87" t="s">
        <v>40</v>
      </c>
      <c r="I49" s="87" t="s">
        <v>9</v>
      </c>
      <c r="J49" s="92">
        <v>1977</v>
      </c>
      <c r="K49" s="113">
        <f t="shared" si="8"/>
        <v>42</v>
      </c>
      <c r="L49" s="110" t="str">
        <f>IF(G49="","",IF(COUNTIF($G$1:$G$63,G49)&gt;1,"2重登録","OK"))</f>
        <v>OK</v>
      </c>
      <c r="M49" s="115" t="s">
        <v>402</v>
      </c>
    </row>
    <row r="50" spans="1:15" s="119" customFormat="1">
      <c r="A50" s="84" t="s">
        <v>403</v>
      </c>
      <c r="B50" s="91" t="s">
        <v>404</v>
      </c>
      <c r="C50" s="91" t="s">
        <v>405</v>
      </c>
      <c r="D50" s="87" t="s">
        <v>42</v>
      </c>
      <c r="E50" s="84"/>
      <c r="F50" s="110" t="str">
        <f t="shared" si="7"/>
        <v>き０５</v>
      </c>
      <c r="G50" s="84" t="str">
        <f>B50&amp;C50</f>
        <v>井澤　匡志</v>
      </c>
      <c r="H50" s="87" t="s">
        <v>40</v>
      </c>
      <c r="I50" s="87" t="s">
        <v>9</v>
      </c>
      <c r="J50" s="92">
        <v>1967</v>
      </c>
      <c r="K50" s="113">
        <f t="shared" si="8"/>
        <v>52</v>
      </c>
      <c r="L50" s="110" t="s">
        <v>406</v>
      </c>
      <c r="M50" s="118" t="s">
        <v>407</v>
      </c>
    </row>
    <row r="51" spans="1:15" s="119" customFormat="1">
      <c r="A51" s="84" t="s">
        <v>408</v>
      </c>
      <c r="B51" s="114" t="s">
        <v>409</v>
      </c>
      <c r="C51" s="91" t="s">
        <v>410</v>
      </c>
      <c r="D51" s="87" t="s">
        <v>42</v>
      </c>
      <c r="E51" s="84"/>
      <c r="F51" s="110" t="str">
        <f t="shared" si="7"/>
        <v>き０６</v>
      </c>
      <c r="G51" s="84" t="s">
        <v>411</v>
      </c>
      <c r="H51" s="87" t="s">
        <v>40</v>
      </c>
      <c r="I51" s="87" t="s">
        <v>9</v>
      </c>
      <c r="J51" s="92">
        <v>1993</v>
      </c>
      <c r="K51" s="113">
        <f t="shared" si="8"/>
        <v>26</v>
      </c>
      <c r="L51" s="110" t="s">
        <v>406</v>
      </c>
      <c r="M51" s="117" t="s">
        <v>412</v>
      </c>
    </row>
    <row r="52" spans="1:15" s="116" customFormat="1">
      <c r="A52" s="84" t="s">
        <v>413</v>
      </c>
      <c r="B52" s="91" t="s">
        <v>414</v>
      </c>
      <c r="C52" s="91" t="s">
        <v>415</v>
      </c>
      <c r="D52" s="87" t="s">
        <v>42</v>
      </c>
      <c r="E52" s="84"/>
      <c r="F52" s="110" t="str">
        <f t="shared" si="7"/>
        <v>き０７</v>
      </c>
      <c r="G52" s="84" t="str">
        <f t="shared" ref="G52:G109" si="9">B52&amp;C52</f>
        <v>一色翼</v>
      </c>
      <c r="H52" s="87" t="s">
        <v>40</v>
      </c>
      <c r="I52" s="87" t="s">
        <v>9</v>
      </c>
      <c r="J52" s="92">
        <v>1984</v>
      </c>
      <c r="K52" s="113">
        <f t="shared" si="8"/>
        <v>35</v>
      </c>
      <c r="L52" s="110" t="str">
        <f t="shared" ref="L52:L109" si="10">IF(G52="","",IF(COUNTIF($G$1:$G$63,G52)&gt;1,"2重登録","OK"))</f>
        <v>OK</v>
      </c>
      <c r="M52" s="117" t="s">
        <v>412</v>
      </c>
    </row>
    <row r="53" spans="1:15" s="116" customFormat="1">
      <c r="A53" s="84" t="s">
        <v>416</v>
      </c>
      <c r="B53" s="91" t="s">
        <v>85</v>
      </c>
      <c r="C53" s="91" t="s">
        <v>86</v>
      </c>
      <c r="D53" s="87" t="s">
        <v>42</v>
      </c>
      <c r="E53" s="84"/>
      <c r="F53" s="110" t="str">
        <f t="shared" si="7"/>
        <v>き０８</v>
      </c>
      <c r="G53" s="84" t="str">
        <f t="shared" si="9"/>
        <v>牛尾紳之介</v>
      </c>
      <c r="H53" s="87" t="s">
        <v>40</v>
      </c>
      <c r="I53" s="87" t="s">
        <v>9</v>
      </c>
      <c r="J53" s="92">
        <v>1984</v>
      </c>
      <c r="K53" s="113">
        <f t="shared" si="8"/>
        <v>35</v>
      </c>
      <c r="L53" s="110" t="str">
        <f t="shared" si="10"/>
        <v>OK</v>
      </c>
      <c r="M53" s="117" t="s">
        <v>370</v>
      </c>
    </row>
    <row r="54" spans="1:15" s="116" customFormat="1">
      <c r="A54" s="84" t="s">
        <v>417</v>
      </c>
      <c r="B54" s="114" t="s">
        <v>53</v>
      </c>
      <c r="C54" s="114" t="s">
        <v>54</v>
      </c>
      <c r="D54" s="87" t="s">
        <v>42</v>
      </c>
      <c r="E54" s="84"/>
      <c r="F54" s="110" t="str">
        <f t="shared" si="7"/>
        <v>き０９</v>
      </c>
      <c r="G54" s="84" t="str">
        <f t="shared" si="9"/>
        <v>太田圭亮</v>
      </c>
      <c r="H54" s="87" t="s">
        <v>40</v>
      </c>
      <c r="I54" s="87" t="s">
        <v>9</v>
      </c>
      <c r="J54" s="92">
        <v>1981</v>
      </c>
      <c r="K54" s="113">
        <f t="shared" si="8"/>
        <v>38</v>
      </c>
      <c r="L54" s="110" t="str">
        <f t="shared" si="10"/>
        <v>OK</v>
      </c>
      <c r="M54" s="115" t="s">
        <v>398</v>
      </c>
    </row>
    <row r="55" spans="1:15" s="116" customFormat="1">
      <c r="A55" s="84" t="s">
        <v>418</v>
      </c>
      <c r="B55" s="91" t="s">
        <v>10</v>
      </c>
      <c r="C55" s="91" t="s">
        <v>83</v>
      </c>
      <c r="D55" s="87" t="s">
        <v>42</v>
      </c>
      <c r="E55" s="84"/>
      <c r="F55" s="110" t="str">
        <f t="shared" si="7"/>
        <v>き１０</v>
      </c>
      <c r="G55" s="84" t="str">
        <f t="shared" si="9"/>
        <v>岡本　彰</v>
      </c>
      <c r="H55" s="87" t="s">
        <v>40</v>
      </c>
      <c r="I55" s="87" t="s">
        <v>9</v>
      </c>
      <c r="J55" s="92">
        <v>1986</v>
      </c>
      <c r="K55" s="113">
        <f t="shared" si="8"/>
        <v>33</v>
      </c>
      <c r="L55" s="110" t="str">
        <f t="shared" si="10"/>
        <v>OK</v>
      </c>
      <c r="M55" s="115" t="s">
        <v>398</v>
      </c>
    </row>
    <row r="56" spans="1:15" s="116" customFormat="1">
      <c r="A56" s="84" t="s">
        <v>419</v>
      </c>
      <c r="B56" s="114" t="s">
        <v>11</v>
      </c>
      <c r="C56" s="114" t="s">
        <v>41</v>
      </c>
      <c r="D56" s="87" t="s">
        <v>42</v>
      </c>
      <c r="E56" s="84"/>
      <c r="F56" s="110" t="str">
        <f t="shared" si="7"/>
        <v>き１１</v>
      </c>
      <c r="G56" s="84" t="str">
        <f t="shared" si="9"/>
        <v>片岡春己</v>
      </c>
      <c r="H56" s="87" t="s">
        <v>43</v>
      </c>
      <c r="I56" s="87" t="s">
        <v>9</v>
      </c>
      <c r="J56" s="92">
        <v>1953</v>
      </c>
      <c r="K56" s="113">
        <f t="shared" si="8"/>
        <v>66</v>
      </c>
      <c r="L56" s="110" t="str">
        <f t="shared" si="10"/>
        <v>OK</v>
      </c>
      <c r="M56" s="117" t="s">
        <v>370</v>
      </c>
    </row>
    <row r="57" spans="1:15" s="116" customFormat="1">
      <c r="A57" s="84" t="s">
        <v>420</v>
      </c>
      <c r="B57" s="84" t="s">
        <v>421</v>
      </c>
      <c r="C57" s="120" t="s">
        <v>422</v>
      </c>
      <c r="D57" s="87" t="s">
        <v>42</v>
      </c>
      <c r="E57" s="84"/>
      <c r="F57" s="110" t="str">
        <f t="shared" si="7"/>
        <v>き１２</v>
      </c>
      <c r="G57" s="84" t="str">
        <f t="shared" si="9"/>
        <v>兼古翔太</v>
      </c>
      <c r="H57" s="87" t="s">
        <v>40</v>
      </c>
      <c r="I57" s="87" t="s">
        <v>9</v>
      </c>
      <c r="J57" s="92">
        <v>1989</v>
      </c>
      <c r="K57" s="113">
        <f t="shared" si="8"/>
        <v>30</v>
      </c>
      <c r="L57" s="110" t="str">
        <f t="shared" si="10"/>
        <v>OK</v>
      </c>
      <c r="M57" s="117" t="s">
        <v>370</v>
      </c>
    </row>
    <row r="58" spans="1:15" s="116" customFormat="1">
      <c r="A58" s="84" t="s">
        <v>423</v>
      </c>
      <c r="B58" s="114" t="s">
        <v>64</v>
      </c>
      <c r="C58" s="91" t="s">
        <v>65</v>
      </c>
      <c r="D58" s="87" t="s">
        <v>42</v>
      </c>
      <c r="E58" s="84"/>
      <c r="F58" s="110" t="str">
        <f t="shared" si="7"/>
        <v>き１３</v>
      </c>
      <c r="G58" s="84" t="str">
        <f t="shared" si="9"/>
        <v>坂元智成</v>
      </c>
      <c r="H58" s="87" t="s">
        <v>40</v>
      </c>
      <c r="I58" s="87" t="s">
        <v>9</v>
      </c>
      <c r="J58" s="92">
        <v>1975</v>
      </c>
      <c r="K58" s="113">
        <f t="shared" si="8"/>
        <v>44</v>
      </c>
      <c r="L58" s="110" t="str">
        <f t="shared" si="10"/>
        <v>OK</v>
      </c>
      <c r="M58" s="117" t="s">
        <v>370</v>
      </c>
    </row>
    <row r="59" spans="1:15" s="116" customFormat="1">
      <c r="A59" s="84" t="s">
        <v>424</v>
      </c>
      <c r="B59" s="84" t="s">
        <v>425</v>
      </c>
      <c r="C59" s="84" t="s">
        <v>426</v>
      </c>
      <c r="D59" s="87" t="s">
        <v>42</v>
      </c>
      <c r="E59" s="84"/>
      <c r="F59" s="110" t="str">
        <f t="shared" si="7"/>
        <v>き１４</v>
      </c>
      <c r="G59" s="84" t="str">
        <f t="shared" si="9"/>
        <v>櫻井貴哉</v>
      </c>
      <c r="H59" s="87" t="s">
        <v>40</v>
      </c>
      <c r="I59" s="87" t="s">
        <v>9</v>
      </c>
      <c r="J59" s="92">
        <v>1994</v>
      </c>
      <c r="K59" s="113">
        <f t="shared" si="8"/>
        <v>25</v>
      </c>
      <c r="L59" s="110" t="str">
        <f t="shared" si="10"/>
        <v>OK</v>
      </c>
      <c r="M59" s="117" t="s">
        <v>370</v>
      </c>
    </row>
    <row r="60" spans="1:15" s="37" customFormat="1">
      <c r="A60" s="84" t="s">
        <v>427</v>
      </c>
      <c r="B60" s="87" t="s">
        <v>428</v>
      </c>
      <c r="C60" s="87" t="s">
        <v>429</v>
      </c>
      <c r="D60" s="87" t="s">
        <v>430</v>
      </c>
      <c r="E60" s="84"/>
      <c r="F60" s="110" t="str">
        <f t="shared" si="7"/>
        <v>き１５</v>
      </c>
      <c r="G60" s="84" t="str">
        <f t="shared" si="9"/>
        <v>澤田啓一</v>
      </c>
      <c r="H60" s="87" t="s">
        <v>40</v>
      </c>
      <c r="I60" s="87" t="s">
        <v>9</v>
      </c>
      <c r="J60" s="92">
        <v>1970</v>
      </c>
      <c r="K60" s="113">
        <f t="shared" si="8"/>
        <v>49</v>
      </c>
      <c r="L60" s="110" t="str">
        <f t="shared" si="10"/>
        <v>OK</v>
      </c>
      <c r="M60" s="84" t="s">
        <v>407</v>
      </c>
      <c r="N60" s="121"/>
    </row>
    <row r="61" spans="1:15" s="116" customFormat="1">
      <c r="A61" s="84" t="s">
        <v>431</v>
      </c>
      <c r="B61" s="91" t="s">
        <v>432</v>
      </c>
      <c r="C61" s="91" t="s">
        <v>433</v>
      </c>
      <c r="D61" s="87" t="s">
        <v>42</v>
      </c>
      <c r="E61" s="84"/>
      <c r="F61" s="110" t="str">
        <f t="shared" si="7"/>
        <v>き１６</v>
      </c>
      <c r="G61" s="84" t="str">
        <f t="shared" si="9"/>
        <v>柴田雅寛</v>
      </c>
      <c r="H61" s="87" t="s">
        <v>40</v>
      </c>
      <c r="I61" s="87" t="s">
        <v>9</v>
      </c>
      <c r="J61" s="92">
        <v>1982</v>
      </c>
      <c r="K61" s="113">
        <f t="shared" si="8"/>
        <v>37</v>
      </c>
      <c r="L61" s="110" t="str">
        <f t="shared" si="10"/>
        <v>OK</v>
      </c>
      <c r="M61" s="118" t="s">
        <v>434</v>
      </c>
      <c r="O61" s="37"/>
    </row>
    <row r="62" spans="1:15" s="116" customFormat="1">
      <c r="A62" s="84" t="s">
        <v>435</v>
      </c>
      <c r="B62" s="84" t="s">
        <v>436</v>
      </c>
      <c r="C62" s="84" t="s">
        <v>437</v>
      </c>
      <c r="D62" s="87" t="s">
        <v>430</v>
      </c>
      <c r="E62" s="37"/>
      <c r="F62" s="110" t="str">
        <f t="shared" si="7"/>
        <v>き１７</v>
      </c>
      <c r="G62" s="84" t="str">
        <f t="shared" si="9"/>
        <v>清水陽介</v>
      </c>
      <c r="H62" s="87" t="s">
        <v>40</v>
      </c>
      <c r="I62" s="87" t="s">
        <v>9</v>
      </c>
      <c r="J62" s="92">
        <v>1991</v>
      </c>
      <c r="K62" s="113">
        <f t="shared" si="8"/>
        <v>28</v>
      </c>
      <c r="L62" s="110" t="str">
        <f t="shared" si="10"/>
        <v>OK</v>
      </c>
      <c r="M62" s="84" t="s">
        <v>438</v>
      </c>
    </row>
    <row r="63" spans="1:15" s="116" customFormat="1">
      <c r="A63" s="84" t="s">
        <v>439</v>
      </c>
      <c r="B63" s="114" t="s">
        <v>69</v>
      </c>
      <c r="C63" s="91" t="s">
        <v>70</v>
      </c>
      <c r="D63" s="87" t="s">
        <v>42</v>
      </c>
      <c r="E63" s="84"/>
      <c r="F63" s="110" t="str">
        <f t="shared" si="7"/>
        <v>き１８</v>
      </c>
      <c r="G63" s="84" t="str">
        <f t="shared" si="9"/>
        <v>住谷岳司</v>
      </c>
      <c r="H63" s="87" t="s">
        <v>40</v>
      </c>
      <c r="I63" s="87" t="s">
        <v>9</v>
      </c>
      <c r="J63" s="92">
        <v>1967</v>
      </c>
      <c r="K63" s="113">
        <f t="shared" si="8"/>
        <v>52</v>
      </c>
      <c r="L63" s="110" t="str">
        <f t="shared" si="10"/>
        <v>OK</v>
      </c>
      <c r="M63" s="115" t="s">
        <v>440</v>
      </c>
    </row>
    <row r="64" spans="1:15" s="115" customFormat="1">
      <c r="A64" s="84" t="s">
        <v>441</v>
      </c>
      <c r="B64" s="120" t="s">
        <v>78</v>
      </c>
      <c r="C64" s="120" t="s">
        <v>79</v>
      </c>
      <c r="D64" s="87" t="s">
        <v>430</v>
      </c>
      <c r="E64" s="84"/>
      <c r="F64" s="110" t="str">
        <f t="shared" si="7"/>
        <v>き１９</v>
      </c>
      <c r="G64" s="84" t="str">
        <f t="shared" si="9"/>
        <v>曽我卓矢</v>
      </c>
      <c r="H64" s="87" t="s">
        <v>40</v>
      </c>
      <c r="I64" s="87" t="s">
        <v>9</v>
      </c>
      <c r="J64" s="92">
        <v>1986</v>
      </c>
      <c r="K64" s="113">
        <f t="shared" si="8"/>
        <v>33</v>
      </c>
      <c r="L64" s="110" t="str">
        <f t="shared" si="10"/>
        <v>OK</v>
      </c>
      <c r="M64" s="115" t="s">
        <v>398</v>
      </c>
      <c r="N64" s="116"/>
      <c r="O64" s="37"/>
    </row>
    <row r="65" spans="1:15" s="116" customFormat="1">
      <c r="A65" s="84" t="s">
        <v>442</v>
      </c>
      <c r="B65" s="91" t="s">
        <v>13</v>
      </c>
      <c r="C65" s="91" t="s">
        <v>12</v>
      </c>
      <c r="D65" s="87" t="s">
        <v>42</v>
      </c>
      <c r="E65" s="84"/>
      <c r="F65" s="110" t="str">
        <f t="shared" si="7"/>
        <v>き２１</v>
      </c>
      <c r="G65" s="84" t="str">
        <f t="shared" si="9"/>
        <v>田中正行</v>
      </c>
      <c r="H65" s="87" t="s">
        <v>40</v>
      </c>
      <c r="I65" s="87" t="s">
        <v>9</v>
      </c>
      <c r="J65" s="92">
        <v>1980</v>
      </c>
      <c r="K65" s="113">
        <f t="shared" si="8"/>
        <v>39</v>
      </c>
      <c r="L65" s="110" t="str">
        <f t="shared" si="10"/>
        <v>OK</v>
      </c>
      <c r="M65" s="115" t="s">
        <v>398</v>
      </c>
    </row>
    <row r="66" spans="1:15" s="116" customFormat="1">
      <c r="A66" s="84" t="s">
        <v>443</v>
      </c>
      <c r="B66" s="84" t="s">
        <v>444</v>
      </c>
      <c r="C66" s="84" t="s">
        <v>445</v>
      </c>
      <c r="D66" s="87" t="s">
        <v>430</v>
      </c>
      <c r="E66" s="37"/>
      <c r="F66" s="110" t="str">
        <f t="shared" si="7"/>
        <v>き２３</v>
      </c>
      <c r="G66" s="84" t="str">
        <f t="shared" si="9"/>
        <v>中元寺功貴</v>
      </c>
      <c r="H66" s="87" t="s">
        <v>40</v>
      </c>
      <c r="I66" s="87" t="s">
        <v>9</v>
      </c>
      <c r="J66" s="92">
        <v>1992</v>
      </c>
      <c r="K66" s="113">
        <f t="shared" si="8"/>
        <v>27</v>
      </c>
      <c r="L66" s="110" t="str">
        <f t="shared" si="10"/>
        <v>OK</v>
      </c>
      <c r="M66" s="117" t="s">
        <v>370</v>
      </c>
    </row>
    <row r="67" spans="1:15" s="116" customFormat="1">
      <c r="A67" s="84" t="s">
        <v>446</v>
      </c>
      <c r="B67" s="114" t="s">
        <v>71</v>
      </c>
      <c r="C67" s="91" t="s">
        <v>72</v>
      </c>
      <c r="D67" s="87" t="s">
        <v>42</v>
      </c>
      <c r="E67" s="84"/>
      <c r="F67" s="110" t="str">
        <f t="shared" si="7"/>
        <v>き２４</v>
      </c>
      <c r="G67" s="84" t="str">
        <f t="shared" si="9"/>
        <v>永田寛教</v>
      </c>
      <c r="H67" s="87" t="s">
        <v>40</v>
      </c>
      <c r="I67" s="87" t="s">
        <v>9</v>
      </c>
      <c r="J67" s="92">
        <v>1981</v>
      </c>
      <c r="K67" s="113">
        <f t="shared" si="8"/>
        <v>38</v>
      </c>
      <c r="L67" s="110" t="str">
        <f t="shared" si="10"/>
        <v>OK</v>
      </c>
      <c r="M67" s="115" t="s">
        <v>407</v>
      </c>
      <c r="O67" s="37"/>
    </row>
    <row r="68" spans="1:15" s="37" customFormat="1">
      <c r="A68" s="84" t="s">
        <v>447</v>
      </c>
      <c r="B68" s="87" t="s">
        <v>448</v>
      </c>
      <c r="C68" s="87" t="s">
        <v>449</v>
      </c>
      <c r="D68" s="87" t="s">
        <v>430</v>
      </c>
      <c r="E68" s="84"/>
      <c r="F68" s="110" t="str">
        <f t="shared" si="7"/>
        <v>き２５</v>
      </c>
      <c r="G68" s="84" t="str">
        <f t="shared" si="9"/>
        <v>西岡庸介</v>
      </c>
      <c r="H68" s="87" t="s">
        <v>40</v>
      </c>
      <c r="I68" s="87" t="s">
        <v>9</v>
      </c>
      <c r="J68" s="92">
        <v>1983</v>
      </c>
      <c r="K68" s="113">
        <f t="shared" si="8"/>
        <v>36</v>
      </c>
      <c r="L68" s="110" t="str">
        <f t="shared" si="10"/>
        <v>OK</v>
      </c>
      <c r="M68" s="115" t="s">
        <v>450</v>
      </c>
      <c r="N68" s="121"/>
    </row>
    <row r="69" spans="1:15" s="116" customFormat="1">
      <c r="A69" s="84" t="s">
        <v>451</v>
      </c>
      <c r="B69" s="114" t="s">
        <v>58</v>
      </c>
      <c r="C69" s="114" t="s">
        <v>59</v>
      </c>
      <c r="D69" s="87" t="s">
        <v>42</v>
      </c>
      <c r="E69" s="84"/>
      <c r="F69" s="110" t="str">
        <f t="shared" si="7"/>
        <v>き２６</v>
      </c>
      <c r="G69" s="84" t="str">
        <f t="shared" si="9"/>
        <v>西田裕信</v>
      </c>
      <c r="H69" s="87" t="s">
        <v>40</v>
      </c>
      <c r="I69" s="87" t="s">
        <v>9</v>
      </c>
      <c r="J69" s="92">
        <v>1960</v>
      </c>
      <c r="K69" s="113">
        <f t="shared" si="8"/>
        <v>59</v>
      </c>
      <c r="L69" s="110" t="str">
        <f t="shared" si="10"/>
        <v>OK</v>
      </c>
      <c r="M69" s="115" t="s">
        <v>452</v>
      </c>
    </row>
    <row r="70" spans="1:15" s="116" customFormat="1">
      <c r="A70" s="84" t="s">
        <v>453</v>
      </c>
      <c r="B70" s="114" t="s">
        <v>60</v>
      </c>
      <c r="C70" s="114" t="s">
        <v>61</v>
      </c>
      <c r="D70" s="87" t="s">
        <v>42</v>
      </c>
      <c r="E70" s="84"/>
      <c r="F70" s="110" t="str">
        <f t="shared" si="7"/>
        <v>き２７</v>
      </c>
      <c r="G70" s="84" t="str">
        <f t="shared" si="9"/>
        <v>馬場英年</v>
      </c>
      <c r="H70" s="87" t="s">
        <v>40</v>
      </c>
      <c r="I70" s="87" t="s">
        <v>9</v>
      </c>
      <c r="J70" s="92">
        <v>1980</v>
      </c>
      <c r="K70" s="113">
        <f t="shared" si="8"/>
        <v>39</v>
      </c>
      <c r="L70" s="110" t="str">
        <f t="shared" si="10"/>
        <v>OK</v>
      </c>
      <c r="M70" s="117" t="s">
        <v>370</v>
      </c>
    </row>
    <row r="71" spans="1:15" s="116" customFormat="1">
      <c r="A71" s="84" t="s">
        <v>454</v>
      </c>
      <c r="B71" s="114" t="s">
        <v>51</v>
      </c>
      <c r="C71" s="114" t="s">
        <v>52</v>
      </c>
      <c r="D71" s="87" t="s">
        <v>42</v>
      </c>
      <c r="E71" s="84"/>
      <c r="F71" s="110" t="str">
        <f t="shared" si="7"/>
        <v>き２８</v>
      </c>
      <c r="G71" s="84" t="str">
        <f t="shared" si="9"/>
        <v>廣瀬智也</v>
      </c>
      <c r="H71" s="87" t="s">
        <v>40</v>
      </c>
      <c r="I71" s="87" t="s">
        <v>9</v>
      </c>
      <c r="J71" s="92">
        <v>1977</v>
      </c>
      <c r="K71" s="113">
        <f t="shared" si="8"/>
        <v>42</v>
      </c>
      <c r="L71" s="110" t="str">
        <f t="shared" si="10"/>
        <v>OK</v>
      </c>
      <c r="M71" s="117" t="s">
        <v>370</v>
      </c>
    </row>
    <row r="72" spans="1:15" s="116" customFormat="1">
      <c r="A72" s="84" t="s">
        <v>455</v>
      </c>
      <c r="B72" s="120" t="s">
        <v>456</v>
      </c>
      <c r="C72" s="120" t="s">
        <v>84</v>
      </c>
      <c r="D72" s="87" t="s">
        <v>430</v>
      </c>
      <c r="E72" s="84"/>
      <c r="F72" s="110" t="str">
        <f t="shared" si="7"/>
        <v>き２９</v>
      </c>
      <c r="G72" s="84" t="str">
        <f t="shared" si="9"/>
        <v>松島理和</v>
      </c>
      <c r="H72" s="87" t="s">
        <v>40</v>
      </c>
      <c r="I72" s="87" t="s">
        <v>9</v>
      </c>
      <c r="J72" s="92">
        <v>1981</v>
      </c>
      <c r="K72" s="113">
        <f t="shared" si="8"/>
        <v>38</v>
      </c>
      <c r="L72" s="110" t="str">
        <f t="shared" si="10"/>
        <v>OK</v>
      </c>
      <c r="M72" s="115" t="s">
        <v>331</v>
      </c>
      <c r="O72" s="37"/>
    </row>
    <row r="73" spans="1:15" s="116" customFormat="1">
      <c r="A73" s="84" t="s">
        <v>457</v>
      </c>
      <c r="B73" s="114" t="s">
        <v>76</v>
      </c>
      <c r="C73" s="91" t="s">
        <v>77</v>
      </c>
      <c r="D73" s="87" t="s">
        <v>42</v>
      </c>
      <c r="E73" s="84"/>
      <c r="F73" s="110" t="str">
        <f t="shared" si="7"/>
        <v>き３０</v>
      </c>
      <c r="G73" s="84" t="str">
        <f t="shared" si="9"/>
        <v>宮道祐介</v>
      </c>
      <c r="H73" s="87" t="s">
        <v>40</v>
      </c>
      <c r="I73" s="87" t="s">
        <v>9</v>
      </c>
      <c r="J73" s="92">
        <v>1983</v>
      </c>
      <c r="K73" s="113">
        <f t="shared" si="8"/>
        <v>36</v>
      </c>
      <c r="L73" s="110" t="str">
        <f t="shared" si="10"/>
        <v>OK</v>
      </c>
      <c r="M73" s="115" t="s">
        <v>322</v>
      </c>
    </row>
    <row r="74" spans="1:15" s="116" customFormat="1">
      <c r="A74" s="84" t="s">
        <v>458</v>
      </c>
      <c r="B74" s="114" t="s">
        <v>66</v>
      </c>
      <c r="C74" s="91" t="s">
        <v>67</v>
      </c>
      <c r="D74" s="87" t="s">
        <v>42</v>
      </c>
      <c r="E74" s="84"/>
      <c r="F74" s="110" t="str">
        <f t="shared" si="7"/>
        <v>き３１</v>
      </c>
      <c r="G74" s="84" t="str">
        <f t="shared" si="9"/>
        <v>村尾彰了</v>
      </c>
      <c r="H74" s="87" t="s">
        <v>40</v>
      </c>
      <c r="I74" s="87" t="s">
        <v>9</v>
      </c>
      <c r="J74" s="92">
        <v>1982</v>
      </c>
      <c r="K74" s="113">
        <f t="shared" si="8"/>
        <v>37</v>
      </c>
      <c r="L74" s="110" t="str">
        <f t="shared" si="10"/>
        <v>OK</v>
      </c>
      <c r="M74" s="115" t="s">
        <v>459</v>
      </c>
    </row>
    <row r="75" spans="1:15" s="116" customFormat="1">
      <c r="A75" s="84" t="s">
        <v>460</v>
      </c>
      <c r="B75" s="114" t="s">
        <v>461</v>
      </c>
      <c r="C75" s="114" t="s">
        <v>462</v>
      </c>
      <c r="D75" s="87" t="s">
        <v>42</v>
      </c>
      <c r="E75" s="84"/>
      <c r="F75" s="110" t="str">
        <f t="shared" si="7"/>
        <v>き３２</v>
      </c>
      <c r="G75" s="84" t="str">
        <f t="shared" si="9"/>
        <v>薮内陸久</v>
      </c>
      <c r="H75" s="87" t="s">
        <v>40</v>
      </c>
      <c r="I75" s="87" t="s">
        <v>9</v>
      </c>
      <c r="J75" s="92">
        <v>1997</v>
      </c>
      <c r="K75" s="113">
        <f t="shared" si="8"/>
        <v>22</v>
      </c>
      <c r="L75" s="110" t="str">
        <f t="shared" si="10"/>
        <v>OK</v>
      </c>
      <c r="M75" s="117" t="s">
        <v>370</v>
      </c>
    </row>
    <row r="76" spans="1:15" s="116" customFormat="1">
      <c r="A76" s="84" t="s">
        <v>463</v>
      </c>
      <c r="B76" s="114" t="s">
        <v>464</v>
      </c>
      <c r="C76" s="91" t="s">
        <v>465</v>
      </c>
      <c r="D76" s="87" t="s">
        <v>42</v>
      </c>
      <c r="E76" s="84"/>
      <c r="F76" s="110" t="str">
        <f t="shared" si="7"/>
        <v>き３３</v>
      </c>
      <c r="G76" s="84" t="str">
        <f t="shared" si="9"/>
        <v>山本和樹</v>
      </c>
      <c r="H76" s="87" t="s">
        <v>40</v>
      </c>
      <c r="I76" s="87" t="s">
        <v>9</v>
      </c>
      <c r="J76" s="92">
        <v>1997</v>
      </c>
      <c r="K76" s="113">
        <f t="shared" si="8"/>
        <v>22</v>
      </c>
      <c r="L76" s="110" t="str">
        <f t="shared" si="10"/>
        <v>OK</v>
      </c>
      <c r="M76" s="118" t="s">
        <v>466</v>
      </c>
    </row>
    <row r="77" spans="1:15" s="116" customFormat="1">
      <c r="A77" s="84" t="s">
        <v>467</v>
      </c>
      <c r="B77" s="114" t="s">
        <v>46</v>
      </c>
      <c r="C77" s="114" t="s">
        <v>47</v>
      </c>
      <c r="D77" s="87" t="s">
        <v>42</v>
      </c>
      <c r="E77" s="84"/>
      <c r="F77" s="110" t="str">
        <f t="shared" si="7"/>
        <v>き３４</v>
      </c>
      <c r="G77" s="84" t="str">
        <f t="shared" si="9"/>
        <v>山本　真</v>
      </c>
      <c r="H77" s="87" t="s">
        <v>40</v>
      </c>
      <c r="I77" s="87" t="s">
        <v>9</v>
      </c>
      <c r="J77" s="92">
        <v>1970</v>
      </c>
      <c r="K77" s="113">
        <f t="shared" si="8"/>
        <v>49</v>
      </c>
      <c r="L77" s="110" t="str">
        <f t="shared" si="10"/>
        <v>OK</v>
      </c>
      <c r="M77" s="115" t="s">
        <v>322</v>
      </c>
    </row>
    <row r="78" spans="1:15" s="116" customFormat="1">
      <c r="A78" s="84" t="s">
        <v>468</v>
      </c>
      <c r="B78" s="114" t="s">
        <v>74</v>
      </c>
      <c r="C78" s="91" t="s">
        <v>75</v>
      </c>
      <c r="D78" s="87" t="s">
        <v>42</v>
      </c>
      <c r="E78" s="84"/>
      <c r="F78" s="110" t="str">
        <f t="shared" si="7"/>
        <v>き３５</v>
      </c>
      <c r="G78" s="84" t="str">
        <f t="shared" si="9"/>
        <v>吉本泰二</v>
      </c>
      <c r="H78" s="87" t="s">
        <v>40</v>
      </c>
      <c r="I78" s="87" t="s">
        <v>9</v>
      </c>
      <c r="J78" s="92">
        <v>1976</v>
      </c>
      <c r="K78" s="113">
        <f t="shared" si="8"/>
        <v>43</v>
      </c>
      <c r="L78" s="110" t="str">
        <f t="shared" si="10"/>
        <v>OK</v>
      </c>
      <c r="M78" s="117" t="s">
        <v>370</v>
      </c>
    </row>
    <row r="79" spans="1:15" s="115" customFormat="1">
      <c r="A79" s="84" t="s">
        <v>469</v>
      </c>
      <c r="B79" s="37" t="s">
        <v>44</v>
      </c>
      <c r="C79" s="37" t="s">
        <v>45</v>
      </c>
      <c r="D79" s="87" t="s">
        <v>430</v>
      </c>
      <c r="E79" s="37"/>
      <c r="F79" s="110" t="str">
        <f t="shared" si="7"/>
        <v>き３６</v>
      </c>
      <c r="G79" s="84" t="str">
        <f t="shared" si="9"/>
        <v>竹村仁志</v>
      </c>
      <c r="H79" s="87" t="s">
        <v>40</v>
      </c>
      <c r="I79" s="87" t="s">
        <v>9</v>
      </c>
      <c r="J79" s="92">
        <v>1962</v>
      </c>
      <c r="K79" s="113">
        <f t="shared" si="8"/>
        <v>57</v>
      </c>
      <c r="L79" s="110" t="str">
        <f t="shared" si="10"/>
        <v>OK</v>
      </c>
      <c r="M79" s="115" t="s">
        <v>398</v>
      </c>
      <c r="N79" s="116"/>
      <c r="O79" s="37"/>
    </row>
    <row r="80" spans="1:15" s="116" customFormat="1">
      <c r="A80" s="84" t="s">
        <v>470</v>
      </c>
      <c r="B80" s="94" t="s">
        <v>471</v>
      </c>
      <c r="C80" s="94" t="s">
        <v>472</v>
      </c>
      <c r="D80" s="87" t="s">
        <v>42</v>
      </c>
      <c r="E80" s="84"/>
      <c r="F80" s="110" t="str">
        <f t="shared" si="7"/>
        <v>き３７</v>
      </c>
      <c r="G80" s="93" t="str">
        <f t="shared" si="9"/>
        <v>浅田亜祐子</v>
      </c>
      <c r="H80" s="87" t="s">
        <v>40</v>
      </c>
      <c r="I80" s="87" t="s">
        <v>121</v>
      </c>
      <c r="J80" s="92">
        <v>1984</v>
      </c>
      <c r="K80" s="113">
        <f t="shared" si="8"/>
        <v>35</v>
      </c>
      <c r="L80" s="110" t="str">
        <f t="shared" si="10"/>
        <v>OK</v>
      </c>
      <c r="M80" s="115" t="s">
        <v>402</v>
      </c>
    </row>
    <row r="81" spans="1:15" s="116" customFormat="1">
      <c r="A81" s="84" t="s">
        <v>473</v>
      </c>
      <c r="B81" s="122" t="s">
        <v>474</v>
      </c>
      <c r="C81" s="123" t="s">
        <v>475</v>
      </c>
      <c r="D81" s="87" t="s">
        <v>42</v>
      </c>
      <c r="E81" s="84"/>
      <c r="F81" s="110" t="str">
        <f t="shared" si="7"/>
        <v>き３８</v>
      </c>
      <c r="G81" s="95" t="str">
        <f t="shared" si="9"/>
        <v>菊井鈴夏</v>
      </c>
      <c r="H81" s="87" t="s">
        <v>43</v>
      </c>
      <c r="I81" s="87" t="s">
        <v>121</v>
      </c>
      <c r="J81" s="92">
        <v>1997</v>
      </c>
      <c r="K81" s="113">
        <f t="shared" si="8"/>
        <v>22</v>
      </c>
      <c r="L81" s="110" t="str">
        <f t="shared" si="10"/>
        <v>OK</v>
      </c>
      <c r="M81" s="118" t="s">
        <v>466</v>
      </c>
    </row>
    <row r="82" spans="1:15" s="116" customFormat="1">
      <c r="A82" s="84" t="s">
        <v>476</v>
      </c>
      <c r="B82" s="124" t="s">
        <v>81</v>
      </c>
      <c r="C82" s="124" t="s">
        <v>82</v>
      </c>
      <c r="D82" s="87" t="s">
        <v>42</v>
      </c>
      <c r="E82" s="84"/>
      <c r="F82" s="110" t="str">
        <f t="shared" si="7"/>
        <v>き３９</v>
      </c>
      <c r="G82" s="93" t="str">
        <f t="shared" si="9"/>
        <v>並河智加</v>
      </c>
      <c r="H82" s="87" t="s">
        <v>40</v>
      </c>
      <c r="I82" s="87" t="s">
        <v>17</v>
      </c>
      <c r="J82" s="92">
        <v>1979</v>
      </c>
      <c r="K82" s="113">
        <f t="shared" si="8"/>
        <v>40</v>
      </c>
      <c r="L82" s="110" t="str">
        <f t="shared" si="10"/>
        <v>OK</v>
      </c>
      <c r="M82" s="115" t="s">
        <v>322</v>
      </c>
    </row>
    <row r="83" spans="1:15" s="116" customFormat="1">
      <c r="A83" s="84" t="s">
        <v>477</v>
      </c>
      <c r="B83" s="122" t="s">
        <v>478</v>
      </c>
      <c r="C83" s="122" t="s">
        <v>479</v>
      </c>
      <c r="D83" s="87" t="s">
        <v>430</v>
      </c>
      <c r="E83" s="37"/>
      <c r="F83" s="110" t="str">
        <f t="shared" si="7"/>
        <v>き４０</v>
      </c>
      <c r="G83" s="95" t="str">
        <f t="shared" si="9"/>
        <v>森愛捺花</v>
      </c>
      <c r="H83" s="87" t="s">
        <v>40</v>
      </c>
      <c r="I83" s="87" t="s">
        <v>121</v>
      </c>
      <c r="J83" s="92">
        <v>1998</v>
      </c>
      <c r="K83" s="113">
        <f t="shared" si="8"/>
        <v>21</v>
      </c>
      <c r="L83" s="110" t="str">
        <f t="shared" si="10"/>
        <v>OK</v>
      </c>
      <c r="M83" s="115" t="s">
        <v>480</v>
      </c>
    </row>
    <row r="84" spans="1:15" s="116" customFormat="1">
      <c r="A84" s="84" t="s">
        <v>481</v>
      </c>
      <c r="B84" s="122" t="s">
        <v>478</v>
      </c>
      <c r="C84" s="122" t="s">
        <v>482</v>
      </c>
      <c r="D84" s="87" t="s">
        <v>430</v>
      </c>
      <c r="E84" s="37"/>
      <c r="F84" s="110" t="str">
        <f t="shared" si="7"/>
        <v>き４１</v>
      </c>
      <c r="G84" s="95" t="str">
        <f t="shared" si="9"/>
        <v>森涼花</v>
      </c>
      <c r="H84" s="87" t="s">
        <v>40</v>
      </c>
      <c r="I84" s="87" t="s">
        <v>121</v>
      </c>
      <c r="J84" s="92">
        <v>2003</v>
      </c>
      <c r="K84" s="113">
        <f t="shared" si="8"/>
        <v>16</v>
      </c>
      <c r="L84" s="110" t="str">
        <f t="shared" si="10"/>
        <v>OK</v>
      </c>
      <c r="M84" s="115" t="s">
        <v>450</v>
      </c>
    </row>
    <row r="85" spans="1:15" s="37" customFormat="1">
      <c r="A85" s="84" t="s">
        <v>483</v>
      </c>
      <c r="B85" s="37" t="s">
        <v>484</v>
      </c>
      <c r="C85" s="37" t="s">
        <v>485</v>
      </c>
      <c r="D85" s="87" t="s">
        <v>430</v>
      </c>
      <c r="F85" s="110" t="str">
        <f t="shared" si="7"/>
        <v>き４２</v>
      </c>
      <c r="G85" s="84" t="str">
        <f t="shared" si="9"/>
        <v>伊藤成行</v>
      </c>
      <c r="H85" s="87" t="s">
        <v>40</v>
      </c>
      <c r="I85" s="87" t="s">
        <v>9</v>
      </c>
      <c r="J85" s="92">
        <v>1951</v>
      </c>
      <c r="K85" s="113">
        <f t="shared" si="8"/>
        <v>68</v>
      </c>
      <c r="L85" s="110" t="str">
        <f t="shared" si="10"/>
        <v>OK</v>
      </c>
      <c r="M85" s="84" t="s">
        <v>486</v>
      </c>
    </row>
    <row r="86" spans="1:15" s="37" customFormat="1" ht="12.75" customHeight="1">
      <c r="A86" s="84" t="s">
        <v>487</v>
      </c>
      <c r="B86" s="37" t="s">
        <v>488</v>
      </c>
      <c r="C86" s="87" t="s">
        <v>489</v>
      </c>
      <c r="D86" s="87" t="s">
        <v>430</v>
      </c>
      <c r="F86" s="110" t="str">
        <f t="shared" si="7"/>
        <v>き４３</v>
      </c>
      <c r="G86" s="84" t="str">
        <f t="shared" si="9"/>
        <v>川田達也</v>
      </c>
      <c r="H86" s="87" t="s">
        <v>40</v>
      </c>
      <c r="I86" s="87" t="s">
        <v>9</v>
      </c>
      <c r="J86" s="92">
        <v>1965</v>
      </c>
      <c r="K86" s="113">
        <f t="shared" si="8"/>
        <v>54</v>
      </c>
      <c r="L86" s="110" t="str">
        <f t="shared" si="10"/>
        <v>OK</v>
      </c>
      <c r="M86" s="37" t="s">
        <v>490</v>
      </c>
      <c r="N86" s="121"/>
    </row>
    <row r="87" spans="1:15" s="37" customFormat="1">
      <c r="A87" s="84" t="s">
        <v>491</v>
      </c>
      <c r="B87" s="91" t="s">
        <v>488</v>
      </c>
      <c r="C87" s="91" t="s">
        <v>492</v>
      </c>
      <c r="D87" s="87" t="s">
        <v>430</v>
      </c>
      <c r="F87" s="110" t="str">
        <f t="shared" si="7"/>
        <v>き４４</v>
      </c>
      <c r="G87" s="84" t="str">
        <f t="shared" si="9"/>
        <v>川田貴也</v>
      </c>
      <c r="H87" s="87" t="s">
        <v>40</v>
      </c>
      <c r="I87" s="87" t="s">
        <v>9</v>
      </c>
      <c r="J87" s="92">
        <v>1997</v>
      </c>
      <c r="K87" s="113">
        <f t="shared" si="8"/>
        <v>22</v>
      </c>
      <c r="L87" s="110" t="str">
        <f t="shared" si="10"/>
        <v>OK</v>
      </c>
      <c r="M87" s="37" t="s">
        <v>490</v>
      </c>
    </row>
    <row r="88" spans="1:15" s="116" customFormat="1">
      <c r="A88" s="84" t="s">
        <v>493</v>
      </c>
      <c r="B88" s="84" t="s">
        <v>494</v>
      </c>
      <c r="C88" s="84" t="s">
        <v>495</v>
      </c>
      <c r="D88" s="87" t="s">
        <v>430</v>
      </c>
      <c r="E88" s="37"/>
      <c r="F88" s="110" t="str">
        <f t="shared" si="7"/>
        <v>き４５</v>
      </c>
      <c r="G88" s="84" t="str">
        <f t="shared" si="9"/>
        <v>岸本恭介</v>
      </c>
      <c r="H88" s="87" t="s">
        <v>40</v>
      </c>
      <c r="I88" s="87" t="s">
        <v>9</v>
      </c>
      <c r="J88" s="92">
        <v>1989</v>
      </c>
      <c r="K88" s="113">
        <f t="shared" si="8"/>
        <v>30</v>
      </c>
      <c r="L88" s="110" t="str">
        <f t="shared" si="10"/>
        <v>OK</v>
      </c>
      <c r="M88" s="84" t="s">
        <v>496</v>
      </c>
    </row>
    <row r="89" spans="1:15" s="37" customFormat="1">
      <c r="A89" s="84" t="s">
        <v>497</v>
      </c>
      <c r="B89" s="84" t="s">
        <v>498</v>
      </c>
      <c r="C89" s="84" t="s">
        <v>499</v>
      </c>
      <c r="D89" s="87" t="s">
        <v>430</v>
      </c>
      <c r="F89" s="110" t="str">
        <f t="shared" si="7"/>
        <v>き４６</v>
      </c>
      <c r="G89" s="84" t="str">
        <f t="shared" si="9"/>
        <v>佐治武</v>
      </c>
      <c r="H89" s="87" t="s">
        <v>40</v>
      </c>
      <c r="I89" s="87" t="s">
        <v>9</v>
      </c>
      <c r="J89" s="92">
        <v>1964</v>
      </c>
      <c r="K89" s="113">
        <f t="shared" si="8"/>
        <v>55</v>
      </c>
      <c r="L89" s="110" t="str">
        <f t="shared" si="10"/>
        <v>OK</v>
      </c>
      <c r="M89" s="84" t="s">
        <v>500</v>
      </c>
    </row>
    <row r="90" spans="1:15" s="37" customFormat="1">
      <c r="A90" s="84" t="s">
        <v>501</v>
      </c>
      <c r="B90" s="84" t="s">
        <v>502</v>
      </c>
      <c r="C90" s="84" t="s">
        <v>503</v>
      </c>
      <c r="D90" s="87" t="s">
        <v>430</v>
      </c>
      <c r="F90" s="110" t="str">
        <f t="shared" si="7"/>
        <v>き４７</v>
      </c>
      <c r="G90" s="84" t="str">
        <f t="shared" si="9"/>
        <v>佐藤祥</v>
      </c>
      <c r="H90" s="87" t="s">
        <v>40</v>
      </c>
      <c r="I90" s="87" t="s">
        <v>9</v>
      </c>
      <c r="J90" s="92">
        <v>1994</v>
      </c>
      <c r="K90" s="113">
        <f t="shared" si="8"/>
        <v>25</v>
      </c>
      <c r="L90" s="110" t="str">
        <f t="shared" si="10"/>
        <v>OK</v>
      </c>
      <c r="M90" s="37" t="s">
        <v>490</v>
      </c>
    </row>
    <row r="91" spans="1:15" s="37" customFormat="1">
      <c r="A91" s="84" t="s">
        <v>504</v>
      </c>
      <c r="B91" s="84" t="s">
        <v>505</v>
      </c>
      <c r="C91" s="84" t="s">
        <v>506</v>
      </c>
      <c r="D91" s="87" t="s">
        <v>430</v>
      </c>
      <c r="F91" s="110" t="str">
        <f t="shared" si="7"/>
        <v>き４８</v>
      </c>
      <c r="G91" s="84" t="str">
        <f t="shared" si="9"/>
        <v>細川知剛</v>
      </c>
      <c r="H91" s="87" t="s">
        <v>40</v>
      </c>
      <c r="I91" s="87" t="s">
        <v>9</v>
      </c>
      <c r="J91" s="92">
        <v>1989</v>
      </c>
      <c r="K91" s="113">
        <f t="shared" si="8"/>
        <v>30</v>
      </c>
      <c r="L91" s="110" t="str">
        <f t="shared" si="10"/>
        <v>OK</v>
      </c>
      <c r="M91" s="84" t="s">
        <v>486</v>
      </c>
    </row>
    <row r="92" spans="1:15" s="37" customFormat="1">
      <c r="A92" s="84" t="s">
        <v>507</v>
      </c>
      <c r="B92" s="84" t="s">
        <v>508</v>
      </c>
      <c r="C92" s="84" t="s">
        <v>509</v>
      </c>
      <c r="D92" s="87" t="s">
        <v>42</v>
      </c>
      <c r="E92" s="84"/>
      <c r="F92" s="110" t="str">
        <f t="shared" si="7"/>
        <v>き４９</v>
      </c>
      <c r="G92" s="84" t="str">
        <f t="shared" si="9"/>
        <v>松本太一</v>
      </c>
      <c r="H92" s="87" t="s">
        <v>40</v>
      </c>
      <c r="I92" s="87" t="s">
        <v>9</v>
      </c>
      <c r="J92" s="92">
        <v>1993</v>
      </c>
      <c r="K92" s="113">
        <f t="shared" si="8"/>
        <v>26</v>
      </c>
      <c r="L92" s="110" t="str">
        <f t="shared" si="10"/>
        <v>OK</v>
      </c>
      <c r="M92" s="118" t="s">
        <v>490</v>
      </c>
    </row>
    <row r="93" spans="1:15" s="116" customFormat="1">
      <c r="A93" s="84" t="s">
        <v>510</v>
      </c>
      <c r="B93" s="91" t="s">
        <v>511</v>
      </c>
      <c r="C93" s="91" t="s">
        <v>512</v>
      </c>
      <c r="D93" s="87" t="s">
        <v>42</v>
      </c>
      <c r="E93" s="84"/>
      <c r="F93" s="110" t="str">
        <f t="shared" si="7"/>
        <v>き５０</v>
      </c>
      <c r="G93" s="84" t="str">
        <f t="shared" si="9"/>
        <v>村西徹</v>
      </c>
      <c r="H93" s="87" t="s">
        <v>40</v>
      </c>
      <c r="I93" s="87" t="s">
        <v>9</v>
      </c>
      <c r="J93" s="92">
        <v>1988</v>
      </c>
      <c r="K93" s="113">
        <f t="shared" si="8"/>
        <v>31</v>
      </c>
      <c r="L93" s="110" t="str">
        <f t="shared" si="10"/>
        <v>OK</v>
      </c>
      <c r="M93" s="118" t="s">
        <v>513</v>
      </c>
    </row>
    <row r="94" spans="1:15" s="116" customFormat="1">
      <c r="A94" s="84" t="s">
        <v>514</v>
      </c>
      <c r="B94" s="122" t="s">
        <v>515</v>
      </c>
      <c r="C94" s="122" t="s">
        <v>516</v>
      </c>
      <c r="D94" s="87" t="s">
        <v>430</v>
      </c>
      <c r="E94" s="37"/>
      <c r="F94" s="110" t="str">
        <f t="shared" si="7"/>
        <v>き５１</v>
      </c>
      <c r="G94" s="95" t="str">
        <f t="shared" si="9"/>
        <v>青木香奈依</v>
      </c>
      <c r="H94" s="87" t="s">
        <v>40</v>
      </c>
      <c r="I94" s="87" t="s">
        <v>121</v>
      </c>
      <c r="J94" s="92">
        <v>1988</v>
      </c>
      <c r="K94" s="113">
        <f t="shared" si="8"/>
        <v>31</v>
      </c>
      <c r="L94" s="110" t="str">
        <f t="shared" si="10"/>
        <v>OK</v>
      </c>
      <c r="M94" s="84" t="s">
        <v>486</v>
      </c>
    </row>
    <row r="95" spans="1:15" s="37" customFormat="1">
      <c r="A95" s="84" t="s">
        <v>517</v>
      </c>
      <c r="B95" s="94" t="s">
        <v>518</v>
      </c>
      <c r="C95" s="94" t="s">
        <v>519</v>
      </c>
      <c r="D95" s="87" t="s">
        <v>430</v>
      </c>
      <c r="E95" s="84"/>
      <c r="F95" s="110" t="str">
        <f t="shared" si="7"/>
        <v>き５２</v>
      </c>
      <c r="G95" s="95" t="str">
        <f t="shared" si="9"/>
        <v>大鳥有希子</v>
      </c>
      <c r="H95" s="87" t="s">
        <v>40</v>
      </c>
      <c r="I95" s="87" t="s">
        <v>121</v>
      </c>
      <c r="J95" s="92">
        <v>1988</v>
      </c>
      <c r="K95" s="113">
        <f t="shared" si="8"/>
        <v>31</v>
      </c>
      <c r="L95" s="110" t="str">
        <f t="shared" si="10"/>
        <v>OK</v>
      </c>
      <c r="M95" s="115" t="s">
        <v>520</v>
      </c>
    </row>
    <row r="96" spans="1:15" s="115" customFormat="1">
      <c r="A96" s="84" t="s">
        <v>521</v>
      </c>
      <c r="B96" s="125" t="s">
        <v>522</v>
      </c>
      <c r="C96" s="125" t="s">
        <v>523</v>
      </c>
      <c r="D96" s="87" t="s">
        <v>430</v>
      </c>
      <c r="E96" s="37"/>
      <c r="F96" s="110" t="str">
        <f t="shared" si="7"/>
        <v>き５３</v>
      </c>
      <c r="G96" s="95" t="str">
        <f t="shared" si="9"/>
        <v>金山真理子</v>
      </c>
      <c r="H96" s="87" t="s">
        <v>40</v>
      </c>
      <c r="I96" s="87" t="s">
        <v>121</v>
      </c>
      <c r="J96" s="92">
        <v>1990</v>
      </c>
      <c r="K96" s="113">
        <f t="shared" si="8"/>
        <v>29</v>
      </c>
      <c r="L96" s="110" t="str">
        <f t="shared" si="10"/>
        <v>OK</v>
      </c>
      <c r="M96" s="84" t="s">
        <v>486</v>
      </c>
      <c r="N96" s="116"/>
      <c r="O96" s="37"/>
    </row>
    <row r="97" spans="1:14" s="37" customFormat="1">
      <c r="A97" s="84" t="s">
        <v>524</v>
      </c>
      <c r="B97" s="95" t="s">
        <v>525</v>
      </c>
      <c r="C97" s="95" t="s">
        <v>526</v>
      </c>
      <c r="D97" s="87" t="s">
        <v>430</v>
      </c>
      <c r="F97" s="110" t="str">
        <f t="shared" si="7"/>
        <v>き５４</v>
      </c>
      <c r="G97" s="95" t="str">
        <f t="shared" si="9"/>
        <v>亀井莉乃</v>
      </c>
      <c r="H97" s="87" t="s">
        <v>40</v>
      </c>
      <c r="I97" s="87" t="s">
        <v>121</v>
      </c>
      <c r="J97" s="92">
        <v>1991</v>
      </c>
      <c r="K97" s="113">
        <f t="shared" si="8"/>
        <v>28</v>
      </c>
      <c r="L97" s="110" t="str">
        <f t="shared" si="10"/>
        <v>OK</v>
      </c>
      <c r="M97" s="84" t="s">
        <v>486</v>
      </c>
    </row>
    <row r="98" spans="1:14" s="37" customFormat="1">
      <c r="A98" s="84" t="s">
        <v>527</v>
      </c>
      <c r="B98" s="95" t="s">
        <v>528</v>
      </c>
      <c r="C98" s="95" t="s">
        <v>529</v>
      </c>
      <c r="D98" s="87" t="s">
        <v>430</v>
      </c>
      <c r="F98" s="110" t="str">
        <f t="shared" si="7"/>
        <v>き５５</v>
      </c>
      <c r="G98" s="95" t="str">
        <f t="shared" si="9"/>
        <v>島井美帆</v>
      </c>
      <c r="H98" s="87" t="s">
        <v>40</v>
      </c>
      <c r="I98" s="87" t="s">
        <v>121</v>
      </c>
      <c r="J98" s="92">
        <v>1995</v>
      </c>
      <c r="K98" s="113">
        <f t="shared" si="8"/>
        <v>24</v>
      </c>
      <c r="L98" s="110" t="str">
        <f t="shared" si="10"/>
        <v>OK</v>
      </c>
      <c r="M98" s="84" t="s">
        <v>486</v>
      </c>
    </row>
    <row r="99" spans="1:14" s="37" customFormat="1">
      <c r="A99" s="84" t="s">
        <v>530</v>
      </c>
      <c r="B99" s="95" t="s">
        <v>531</v>
      </c>
      <c r="C99" s="95" t="s">
        <v>532</v>
      </c>
      <c r="D99" s="87" t="s">
        <v>430</v>
      </c>
      <c r="F99" s="110" t="str">
        <f t="shared" si="7"/>
        <v>き５６</v>
      </c>
      <c r="G99" s="95" t="str">
        <f t="shared" si="9"/>
        <v>田端輝子</v>
      </c>
      <c r="H99" s="87" t="s">
        <v>40</v>
      </c>
      <c r="I99" s="87" t="s">
        <v>121</v>
      </c>
      <c r="J99" s="89">
        <v>1981</v>
      </c>
      <c r="K99" s="113">
        <f t="shared" si="8"/>
        <v>38</v>
      </c>
      <c r="L99" s="110" t="str">
        <f t="shared" si="10"/>
        <v>OK</v>
      </c>
      <c r="M99" s="84" t="s">
        <v>533</v>
      </c>
    </row>
    <row r="100" spans="1:14" s="37" customFormat="1">
      <c r="A100" s="84" t="s">
        <v>534</v>
      </c>
      <c r="B100" s="95" t="s">
        <v>535</v>
      </c>
      <c r="C100" s="95" t="s">
        <v>536</v>
      </c>
      <c r="D100" s="87" t="s">
        <v>430</v>
      </c>
      <c r="F100" s="110" t="str">
        <f t="shared" si="7"/>
        <v>き５７</v>
      </c>
      <c r="G100" s="95" t="str">
        <f t="shared" si="9"/>
        <v>由井利紗子</v>
      </c>
      <c r="H100" s="87" t="s">
        <v>40</v>
      </c>
      <c r="I100" s="87" t="s">
        <v>121</v>
      </c>
      <c r="J100" s="92">
        <v>1991</v>
      </c>
      <c r="K100" s="113">
        <f t="shared" si="8"/>
        <v>28</v>
      </c>
      <c r="L100" s="110" t="str">
        <f t="shared" si="10"/>
        <v>OK</v>
      </c>
      <c r="M100" s="84" t="s">
        <v>537</v>
      </c>
    </row>
    <row r="101" spans="1:14" s="37" customFormat="1">
      <c r="A101" s="84" t="s">
        <v>538</v>
      </c>
      <c r="B101" s="37" t="s">
        <v>539</v>
      </c>
      <c r="C101" s="37" t="s">
        <v>540</v>
      </c>
      <c r="D101" s="87" t="s">
        <v>430</v>
      </c>
      <c r="F101" s="110" t="str">
        <f t="shared" si="7"/>
        <v>き５８</v>
      </c>
      <c r="G101" s="84" t="str">
        <f t="shared" si="9"/>
        <v>篠原弘法</v>
      </c>
      <c r="H101" s="87" t="s">
        <v>40</v>
      </c>
      <c r="I101" s="87" t="s">
        <v>116</v>
      </c>
      <c r="J101" s="92">
        <v>1992</v>
      </c>
      <c r="K101" s="113">
        <f t="shared" si="8"/>
        <v>27</v>
      </c>
      <c r="L101" s="110" t="str">
        <f t="shared" si="10"/>
        <v>OK</v>
      </c>
      <c r="M101" s="84" t="s">
        <v>438</v>
      </c>
    </row>
    <row r="102" spans="1:14" s="37" customFormat="1">
      <c r="A102" s="84" t="s">
        <v>541</v>
      </c>
      <c r="B102" s="126" t="s">
        <v>542</v>
      </c>
      <c r="C102" s="126" t="s">
        <v>543</v>
      </c>
      <c r="D102" s="87" t="s">
        <v>430</v>
      </c>
      <c r="F102" s="110" t="str">
        <f t="shared" si="7"/>
        <v>き５９</v>
      </c>
      <c r="G102" s="84" t="str">
        <f t="shared" si="9"/>
        <v>一瀬翔太</v>
      </c>
      <c r="H102" s="87" t="s">
        <v>40</v>
      </c>
      <c r="I102" s="87" t="s">
        <v>116</v>
      </c>
      <c r="J102" s="92">
        <v>1993</v>
      </c>
      <c r="K102" s="113">
        <f t="shared" si="8"/>
        <v>26</v>
      </c>
      <c r="L102" s="110" t="str">
        <f t="shared" si="10"/>
        <v>OK</v>
      </c>
      <c r="M102" s="117" t="s">
        <v>370</v>
      </c>
    </row>
    <row r="103" spans="1:14" s="37" customFormat="1">
      <c r="A103" s="84" t="s">
        <v>544</v>
      </c>
      <c r="B103" s="87" t="s">
        <v>545</v>
      </c>
      <c r="C103" s="87" t="s">
        <v>546</v>
      </c>
      <c r="D103" s="87" t="s">
        <v>430</v>
      </c>
      <c r="F103" s="110" t="str">
        <f t="shared" si="7"/>
        <v>き６０</v>
      </c>
      <c r="G103" s="84" t="str">
        <f t="shared" si="9"/>
        <v>樋口大輔</v>
      </c>
      <c r="H103" s="87" t="s">
        <v>40</v>
      </c>
      <c r="I103" s="87" t="s">
        <v>116</v>
      </c>
      <c r="J103" s="92">
        <v>1990</v>
      </c>
      <c r="K103" s="113">
        <f t="shared" si="8"/>
        <v>29</v>
      </c>
      <c r="L103" s="110" t="str">
        <f t="shared" si="10"/>
        <v>OK</v>
      </c>
      <c r="M103" s="118" t="s">
        <v>547</v>
      </c>
    </row>
    <row r="104" spans="1:14" s="37" customFormat="1" ht="14.25" thickBot="1">
      <c r="A104" s="84" t="s">
        <v>548</v>
      </c>
      <c r="B104" s="95" t="s">
        <v>549</v>
      </c>
      <c r="C104" s="95" t="s">
        <v>550</v>
      </c>
      <c r="D104" s="87" t="s">
        <v>430</v>
      </c>
      <c r="F104" s="110" t="str">
        <f t="shared" si="7"/>
        <v>き６１</v>
      </c>
      <c r="G104" s="95" t="str">
        <f t="shared" si="9"/>
        <v>片渕友結</v>
      </c>
      <c r="H104" s="87" t="s">
        <v>40</v>
      </c>
      <c r="I104" s="87" t="s">
        <v>121</v>
      </c>
      <c r="J104" s="92">
        <v>2000</v>
      </c>
      <c r="K104" s="113">
        <f t="shared" si="8"/>
        <v>19</v>
      </c>
      <c r="L104" s="110" t="str">
        <f t="shared" si="10"/>
        <v>OK</v>
      </c>
      <c r="M104" s="118" t="s">
        <v>402</v>
      </c>
    </row>
    <row r="105" spans="1:14" s="37" customFormat="1">
      <c r="A105" s="127" t="s">
        <v>551</v>
      </c>
      <c r="B105" s="126" t="s">
        <v>552</v>
      </c>
      <c r="C105" s="126" t="s">
        <v>553</v>
      </c>
      <c r="D105" s="87" t="s">
        <v>430</v>
      </c>
      <c r="F105" s="110" t="str">
        <f t="shared" si="7"/>
        <v>き６２</v>
      </c>
      <c r="G105" s="84" t="str">
        <f t="shared" si="9"/>
        <v>石川和洋</v>
      </c>
      <c r="H105" s="87" t="s">
        <v>40</v>
      </c>
      <c r="I105" s="87" t="s">
        <v>116</v>
      </c>
      <c r="J105" s="128">
        <v>1978</v>
      </c>
      <c r="K105" s="113">
        <f t="shared" si="8"/>
        <v>41</v>
      </c>
      <c r="L105" s="110" t="str">
        <f t="shared" si="10"/>
        <v>OK</v>
      </c>
      <c r="M105" s="129" t="s">
        <v>554</v>
      </c>
      <c r="N105" s="130"/>
    </row>
    <row r="106" spans="1:14" s="37" customFormat="1">
      <c r="A106" s="127" t="s">
        <v>555</v>
      </c>
      <c r="B106" s="87" t="s">
        <v>23</v>
      </c>
      <c r="C106" s="87" t="s">
        <v>556</v>
      </c>
      <c r="D106" s="87" t="s">
        <v>430</v>
      </c>
      <c r="F106" s="110" t="str">
        <f t="shared" si="7"/>
        <v>き６３</v>
      </c>
      <c r="G106" s="84" t="str">
        <f t="shared" si="9"/>
        <v>谷口智紀</v>
      </c>
      <c r="H106" s="87" t="s">
        <v>40</v>
      </c>
      <c r="I106" s="87" t="s">
        <v>116</v>
      </c>
      <c r="J106" s="92">
        <v>1994</v>
      </c>
      <c r="K106" s="113">
        <f t="shared" si="8"/>
        <v>25</v>
      </c>
      <c r="L106" s="110" t="str">
        <f t="shared" si="10"/>
        <v>OK</v>
      </c>
      <c r="M106" s="131" t="s">
        <v>370</v>
      </c>
    </row>
    <row r="107" spans="1:14" ht="13.5" customHeight="1">
      <c r="A107" s="127" t="s">
        <v>557</v>
      </c>
      <c r="B107" s="84" t="s">
        <v>115</v>
      </c>
      <c r="C107" s="84" t="s">
        <v>558</v>
      </c>
      <c r="D107" s="87" t="s">
        <v>430</v>
      </c>
      <c r="E107" s="37"/>
      <c r="F107" s="110" t="str">
        <f t="shared" si="7"/>
        <v>き６４</v>
      </c>
      <c r="G107" s="84" t="str">
        <f t="shared" si="9"/>
        <v>福島勇輔</v>
      </c>
      <c r="H107" s="87" t="s">
        <v>40</v>
      </c>
      <c r="I107" s="87" t="s">
        <v>116</v>
      </c>
      <c r="J107" s="92">
        <v>1996</v>
      </c>
      <c r="K107" s="113">
        <f t="shared" si="8"/>
        <v>23</v>
      </c>
      <c r="L107" s="110" t="str">
        <f t="shared" si="10"/>
        <v>OK</v>
      </c>
      <c r="M107" s="131" t="s">
        <v>370</v>
      </c>
    </row>
    <row r="108" spans="1:14" ht="13.5" customHeight="1">
      <c r="A108" s="127" t="s">
        <v>559</v>
      </c>
      <c r="B108" s="126" t="s">
        <v>560</v>
      </c>
      <c r="C108" s="126" t="s">
        <v>561</v>
      </c>
      <c r="D108" s="87" t="s">
        <v>430</v>
      </c>
      <c r="E108" s="37"/>
      <c r="F108" s="110" t="str">
        <f t="shared" si="7"/>
        <v>き６５</v>
      </c>
      <c r="G108" s="84" t="str">
        <f t="shared" si="9"/>
        <v>中尾慶太</v>
      </c>
      <c r="H108" s="87" t="s">
        <v>40</v>
      </c>
      <c r="I108" s="87" t="s">
        <v>116</v>
      </c>
      <c r="J108" s="92">
        <v>1993</v>
      </c>
      <c r="K108" s="113">
        <f t="shared" si="8"/>
        <v>26</v>
      </c>
      <c r="L108" s="110" t="str">
        <f t="shared" si="10"/>
        <v>OK</v>
      </c>
      <c r="M108" s="131" t="s">
        <v>370</v>
      </c>
    </row>
    <row r="109" spans="1:14" ht="13.5" customHeight="1" thickBot="1">
      <c r="A109" s="127" t="s">
        <v>562</v>
      </c>
      <c r="B109" s="87" t="s">
        <v>563</v>
      </c>
      <c r="C109" s="87" t="s">
        <v>564</v>
      </c>
      <c r="D109" s="87" t="s">
        <v>430</v>
      </c>
      <c r="E109" s="37"/>
      <c r="F109" s="110" t="str">
        <f t="shared" si="7"/>
        <v>き６６</v>
      </c>
      <c r="G109" s="84" t="str">
        <f t="shared" si="9"/>
        <v>奥田響介</v>
      </c>
      <c r="H109" s="87" t="s">
        <v>40</v>
      </c>
      <c r="I109" s="87" t="s">
        <v>116</v>
      </c>
      <c r="J109" s="132">
        <v>1994</v>
      </c>
      <c r="K109" s="113">
        <f t="shared" si="8"/>
        <v>25</v>
      </c>
      <c r="L109" s="110" t="str">
        <f t="shared" si="10"/>
        <v>OK</v>
      </c>
      <c r="M109" s="133" t="s">
        <v>547</v>
      </c>
    </row>
    <row r="110" spans="1:14" s="115" customFormat="1">
      <c r="A110" s="84"/>
      <c r="B110" s="94"/>
      <c r="C110" s="94"/>
      <c r="D110" s="87"/>
      <c r="E110" s="84"/>
      <c r="F110" s="85"/>
      <c r="G110" s="93"/>
      <c r="H110" s="87"/>
      <c r="I110" s="87"/>
      <c r="J110" s="92"/>
      <c r="K110" s="113" t="str">
        <f>IF(J110="","",(2019-J110))</f>
        <v/>
      </c>
      <c r="L110" s="110" t="str">
        <f>IF(G110="","",IF(COUNTIF($G$1:$G$510,G110)&gt;1,"2重登録","OK"))</f>
        <v/>
      </c>
    </row>
    <row r="111" spans="1:14" s="115" customFormat="1">
      <c r="A111" s="84"/>
      <c r="B111" s="94"/>
      <c r="C111" s="94"/>
      <c r="D111" s="87"/>
      <c r="E111" s="84"/>
      <c r="F111" s="85"/>
      <c r="G111" s="93"/>
      <c r="H111" s="87"/>
      <c r="I111" s="87"/>
      <c r="J111" s="92"/>
      <c r="K111" s="113" t="str">
        <f>IF(J111="","",(2019-J111))</f>
        <v/>
      </c>
      <c r="L111" s="110" t="str">
        <f>IF(G111="","",IF(COUNTIF($G$1:$G$510,G111)&gt;1,"2重登録","OK"))</f>
        <v/>
      </c>
    </row>
    <row r="112" spans="1:14" s="62" customFormat="1">
      <c r="A112" s="84"/>
      <c r="B112" s="759" t="s">
        <v>108</v>
      </c>
      <c r="C112" s="759"/>
      <c r="D112" s="753" t="s">
        <v>565</v>
      </c>
      <c r="E112" s="753"/>
      <c r="F112" s="753"/>
      <c r="G112" s="753"/>
      <c r="H112" s="753"/>
      <c r="I112" s="84"/>
      <c r="J112" s="89"/>
      <c r="K112" s="113" t="str">
        <f t="shared" ref="K112:K140" si="11">IF(J112="","",(2019-J112))</f>
        <v/>
      </c>
      <c r="L112" s="110" t="str">
        <f>IF(G112="","",IF(COUNTIF($G$1:$G$510,G112)&gt;1,"2重登録","OK"))</f>
        <v/>
      </c>
      <c r="M112" s="84"/>
    </row>
    <row r="113" spans="1:13" s="62" customFormat="1">
      <c r="A113" s="84"/>
      <c r="B113" s="759"/>
      <c r="C113" s="759"/>
      <c r="D113" s="753"/>
      <c r="E113" s="753"/>
      <c r="F113" s="753"/>
      <c r="G113" s="753"/>
      <c r="H113" s="753"/>
      <c r="I113" s="84"/>
      <c r="J113" s="89"/>
      <c r="K113" s="113" t="str">
        <f t="shared" si="11"/>
        <v/>
      </c>
      <c r="L113" s="110" t="str">
        <f>IF(G113="","",IF(COUNTIF($G$1:$G$510,G113)&gt;1,"2重登録","OK"))</f>
        <v/>
      </c>
      <c r="M113" s="84"/>
    </row>
    <row r="114" spans="1:13" s="62" customFormat="1">
      <c r="A114" s="84"/>
      <c r="B114" s="87"/>
      <c r="C114" s="87"/>
      <c r="D114" s="88"/>
      <c r="E114" s="84"/>
      <c r="F114" s="85">
        <f>A114</f>
        <v>0</v>
      </c>
      <c r="G114" s="84" t="s">
        <v>391</v>
      </c>
      <c r="H114" s="754" t="s">
        <v>392</v>
      </c>
      <c r="I114" s="754"/>
      <c r="J114" s="754"/>
      <c r="K114" s="113" t="str">
        <f t="shared" si="11"/>
        <v/>
      </c>
      <c r="L114" s="110"/>
    </row>
    <row r="115" spans="1:13" s="62" customFormat="1">
      <c r="B115" s="756"/>
      <c r="C115" s="756"/>
      <c r="D115" s="84"/>
      <c r="E115" s="84"/>
      <c r="F115" s="85"/>
      <c r="G115" s="86">
        <f>COUNTIF($M$117:$M$136,"東近江市")</f>
        <v>2</v>
      </c>
      <c r="H115" s="755">
        <f>(G115/RIGHT($A$136,2))</f>
        <v>0.1</v>
      </c>
      <c r="I115" s="755"/>
      <c r="J115" s="755"/>
      <c r="K115" s="113" t="str">
        <f t="shared" si="11"/>
        <v/>
      </c>
      <c r="L115" s="110"/>
    </row>
    <row r="116" spans="1:13" s="62" customFormat="1">
      <c r="B116" s="134"/>
      <c r="C116" s="134"/>
      <c r="D116" s="62" t="s">
        <v>566</v>
      </c>
      <c r="G116" s="86"/>
      <c r="H116" s="135" t="s">
        <v>567</v>
      </c>
      <c r="I116" s="136"/>
      <c r="J116" s="136"/>
      <c r="K116" s="113" t="str">
        <f t="shared" si="11"/>
        <v/>
      </c>
      <c r="L116" s="110" t="str">
        <f t="shared" ref="L116:L139" si="12">IF(G116="","",IF(COUNTIF($G$1:$G$510,G116)&gt;1,"2重登録","OK"))</f>
        <v/>
      </c>
    </row>
    <row r="117" spans="1:13" s="62" customFormat="1">
      <c r="A117" s="84" t="s">
        <v>1323</v>
      </c>
      <c r="B117" s="137" t="s">
        <v>568</v>
      </c>
      <c r="C117" s="137" t="s">
        <v>569</v>
      </c>
      <c r="D117" s="60" t="s">
        <v>570</v>
      </c>
      <c r="E117" s="60"/>
      <c r="F117" s="60"/>
      <c r="G117" s="84" t="str">
        <f t="shared" ref="G117:G122" si="13">B117&amp;C117</f>
        <v>水本淳史</v>
      </c>
      <c r="H117" s="60" t="s">
        <v>570</v>
      </c>
      <c r="I117" s="84" t="s">
        <v>9</v>
      </c>
      <c r="J117" s="89">
        <v>1967</v>
      </c>
      <c r="K117" s="113">
        <f t="shared" si="11"/>
        <v>52</v>
      </c>
      <c r="L117" s="110" t="str">
        <f t="shared" si="12"/>
        <v>OK</v>
      </c>
      <c r="M117" s="138" t="s">
        <v>322</v>
      </c>
    </row>
    <row r="118" spans="1:13" s="62" customFormat="1">
      <c r="A118" s="84" t="s">
        <v>1324</v>
      </c>
      <c r="B118" s="137" t="s">
        <v>97</v>
      </c>
      <c r="C118" s="137" t="s">
        <v>571</v>
      </c>
      <c r="D118" s="60" t="s">
        <v>570</v>
      </c>
      <c r="E118" s="60"/>
      <c r="F118" s="60"/>
      <c r="G118" s="84" t="str">
        <f t="shared" si="13"/>
        <v>清水善弘</v>
      </c>
      <c r="H118" s="60" t="s">
        <v>570</v>
      </c>
      <c r="I118" s="84" t="s">
        <v>9</v>
      </c>
      <c r="J118" s="89">
        <v>1952</v>
      </c>
      <c r="K118" s="113">
        <f t="shared" si="11"/>
        <v>67</v>
      </c>
      <c r="L118" s="110" t="str">
        <f t="shared" si="12"/>
        <v>OK</v>
      </c>
      <c r="M118" s="126" t="s">
        <v>398</v>
      </c>
    </row>
    <row r="119" spans="1:13" s="62" customFormat="1">
      <c r="A119" s="84" t="s">
        <v>1325</v>
      </c>
      <c r="B119" s="137" t="s">
        <v>572</v>
      </c>
      <c r="C119" s="137" t="s">
        <v>573</v>
      </c>
      <c r="D119" s="60" t="s">
        <v>570</v>
      </c>
      <c r="E119" s="60"/>
      <c r="F119" s="60"/>
      <c r="G119" s="84" t="str">
        <f t="shared" si="13"/>
        <v>長谷出 浩</v>
      </c>
      <c r="H119" s="60" t="s">
        <v>570</v>
      </c>
      <c r="I119" s="84" t="s">
        <v>9</v>
      </c>
      <c r="J119" s="89">
        <v>1960</v>
      </c>
      <c r="K119" s="113">
        <f t="shared" si="11"/>
        <v>59</v>
      </c>
      <c r="L119" s="110" t="str">
        <f t="shared" si="12"/>
        <v>OK</v>
      </c>
      <c r="M119" s="139" t="s">
        <v>370</v>
      </c>
    </row>
    <row r="120" spans="1:13" s="62" customFormat="1">
      <c r="A120" s="84" t="s">
        <v>1326</v>
      </c>
      <c r="B120" s="137" t="s">
        <v>574</v>
      </c>
      <c r="C120" s="137" t="s">
        <v>575</v>
      </c>
      <c r="D120" s="60" t="s">
        <v>570</v>
      </c>
      <c r="E120" s="60"/>
      <c r="F120" s="60"/>
      <c r="G120" s="84" t="str">
        <f t="shared" si="13"/>
        <v>山崎  豊</v>
      </c>
      <c r="H120" s="60" t="s">
        <v>570</v>
      </c>
      <c r="I120" s="84" t="s">
        <v>9</v>
      </c>
      <c r="J120" s="89">
        <v>1975</v>
      </c>
      <c r="K120" s="113">
        <f t="shared" si="11"/>
        <v>44</v>
      </c>
      <c r="L120" s="110" t="str">
        <f t="shared" si="12"/>
        <v>OK</v>
      </c>
      <c r="M120" s="139" t="s">
        <v>370</v>
      </c>
    </row>
    <row r="121" spans="1:13" s="62" customFormat="1">
      <c r="A121" s="84" t="s">
        <v>1327</v>
      </c>
      <c r="B121" s="137" t="s">
        <v>24</v>
      </c>
      <c r="C121" s="137" t="s">
        <v>25</v>
      </c>
      <c r="D121" s="60" t="s">
        <v>570</v>
      </c>
      <c r="E121" s="60"/>
      <c r="F121" s="60"/>
      <c r="G121" s="84" t="str">
        <f t="shared" si="13"/>
        <v>成宮康弘</v>
      </c>
      <c r="H121" s="60" t="s">
        <v>570</v>
      </c>
      <c r="I121" s="84" t="s">
        <v>9</v>
      </c>
      <c r="J121" s="89">
        <v>1970</v>
      </c>
      <c r="K121" s="113">
        <f t="shared" si="11"/>
        <v>49</v>
      </c>
      <c r="L121" s="110" t="str">
        <f t="shared" si="12"/>
        <v>OK</v>
      </c>
      <c r="M121" s="126" t="s">
        <v>322</v>
      </c>
    </row>
    <row r="122" spans="1:13" s="62" customFormat="1">
      <c r="A122" s="84" t="s">
        <v>1328</v>
      </c>
      <c r="B122" s="137" t="s">
        <v>568</v>
      </c>
      <c r="C122" s="137" t="s">
        <v>576</v>
      </c>
      <c r="D122" s="60" t="s">
        <v>570</v>
      </c>
      <c r="E122" s="60"/>
      <c r="F122" s="84"/>
      <c r="G122" s="84" t="str">
        <f t="shared" si="13"/>
        <v>水本佑人</v>
      </c>
      <c r="H122" s="60" t="s">
        <v>570</v>
      </c>
      <c r="I122" s="84" t="s">
        <v>9</v>
      </c>
      <c r="J122" s="89">
        <v>1998</v>
      </c>
      <c r="K122" s="113">
        <f t="shared" si="11"/>
        <v>21</v>
      </c>
      <c r="L122" s="110" t="str">
        <f t="shared" si="12"/>
        <v>OK</v>
      </c>
      <c r="M122" s="84" t="s">
        <v>322</v>
      </c>
    </row>
    <row r="123" spans="1:13" s="62" customFormat="1">
      <c r="A123" s="84" t="s">
        <v>1329</v>
      </c>
      <c r="B123" s="84" t="s">
        <v>577</v>
      </c>
      <c r="C123" s="84" t="s">
        <v>578</v>
      </c>
      <c r="D123" s="84" t="s">
        <v>570</v>
      </c>
      <c r="E123" s="84"/>
      <c r="F123" s="140"/>
      <c r="G123" s="84" t="s">
        <v>579</v>
      </c>
      <c r="H123" s="60" t="s">
        <v>570</v>
      </c>
      <c r="I123" s="120" t="s">
        <v>116</v>
      </c>
      <c r="J123" s="92">
        <v>1970</v>
      </c>
      <c r="K123" s="113">
        <f t="shared" si="11"/>
        <v>49</v>
      </c>
      <c r="L123" s="110" t="str">
        <f t="shared" si="12"/>
        <v>OK</v>
      </c>
      <c r="M123" s="84" t="s">
        <v>358</v>
      </c>
    </row>
    <row r="124" spans="1:13" s="62" customFormat="1">
      <c r="A124" s="84" t="s">
        <v>1330</v>
      </c>
      <c r="B124" s="137" t="s">
        <v>580</v>
      </c>
      <c r="C124" s="137" t="s">
        <v>581</v>
      </c>
      <c r="D124" s="60" t="s">
        <v>570</v>
      </c>
      <c r="E124" s="60"/>
      <c r="F124" s="60"/>
      <c r="G124" s="84" t="str">
        <f t="shared" ref="G124:G132" si="14">B124&amp;C124</f>
        <v>平塚 聡</v>
      </c>
      <c r="H124" s="60" t="s">
        <v>570</v>
      </c>
      <c r="I124" s="84" t="s">
        <v>9</v>
      </c>
      <c r="J124" s="89">
        <v>1960</v>
      </c>
      <c r="K124" s="113">
        <f t="shared" si="11"/>
        <v>59</v>
      </c>
      <c r="L124" s="110" t="str">
        <f t="shared" si="12"/>
        <v>OK</v>
      </c>
      <c r="M124" s="84" t="s">
        <v>322</v>
      </c>
    </row>
    <row r="125" spans="1:13" s="62" customFormat="1">
      <c r="A125" s="84" t="s">
        <v>1331</v>
      </c>
      <c r="B125" s="137" t="s">
        <v>19</v>
      </c>
      <c r="C125" s="137" t="s">
        <v>20</v>
      </c>
      <c r="D125" s="60" t="s">
        <v>570</v>
      </c>
      <c r="E125" s="60"/>
      <c r="F125" s="60"/>
      <c r="G125" s="84" t="str">
        <f>B125&amp;C125</f>
        <v>池端誠治</v>
      </c>
      <c r="H125" s="60" t="s">
        <v>570</v>
      </c>
      <c r="I125" s="84" t="s">
        <v>9</v>
      </c>
      <c r="J125" s="89">
        <v>1972</v>
      </c>
      <c r="K125" s="113">
        <f t="shared" si="11"/>
        <v>47</v>
      </c>
      <c r="L125" s="110" t="str">
        <f t="shared" si="12"/>
        <v>OK</v>
      </c>
      <c r="M125" s="138" t="s">
        <v>322</v>
      </c>
    </row>
    <row r="126" spans="1:13" s="62" customFormat="1">
      <c r="A126" s="84" t="s">
        <v>1332</v>
      </c>
      <c r="B126" s="137" t="s">
        <v>582</v>
      </c>
      <c r="C126" s="137" t="s">
        <v>583</v>
      </c>
      <c r="D126" s="60" t="s">
        <v>570</v>
      </c>
      <c r="E126" s="60"/>
      <c r="F126" s="60"/>
      <c r="G126" s="84" t="str">
        <f t="shared" si="14"/>
        <v>三代康成</v>
      </c>
      <c r="H126" s="60" t="s">
        <v>570</v>
      </c>
      <c r="I126" s="84" t="s">
        <v>9</v>
      </c>
      <c r="J126" s="89">
        <v>1968</v>
      </c>
      <c r="K126" s="113">
        <f t="shared" si="11"/>
        <v>51</v>
      </c>
      <c r="L126" s="110" t="str">
        <f t="shared" si="12"/>
        <v>OK</v>
      </c>
      <c r="M126" s="126" t="s">
        <v>398</v>
      </c>
    </row>
    <row r="127" spans="1:13" s="62" customFormat="1">
      <c r="A127" s="84" t="s">
        <v>1333</v>
      </c>
      <c r="B127" s="141" t="s">
        <v>37</v>
      </c>
      <c r="C127" s="141" t="s">
        <v>38</v>
      </c>
      <c r="D127" s="142" t="s">
        <v>570</v>
      </c>
      <c r="E127" s="142"/>
      <c r="F127" s="142"/>
      <c r="G127" s="95" t="str">
        <f t="shared" si="14"/>
        <v>伊吹邦子</v>
      </c>
      <c r="H127" s="142" t="s">
        <v>570</v>
      </c>
      <c r="I127" s="95" t="s">
        <v>254</v>
      </c>
      <c r="J127" s="143">
        <v>1969</v>
      </c>
      <c r="K127" s="113">
        <f t="shared" si="11"/>
        <v>50</v>
      </c>
      <c r="L127" s="110" t="str">
        <f t="shared" si="12"/>
        <v>OK</v>
      </c>
      <c r="M127" s="138" t="s">
        <v>322</v>
      </c>
    </row>
    <row r="128" spans="1:13" s="62" customFormat="1">
      <c r="A128" s="84" t="s">
        <v>1334</v>
      </c>
      <c r="B128" s="141" t="s">
        <v>100</v>
      </c>
      <c r="C128" s="141" t="s">
        <v>101</v>
      </c>
      <c r="D128" s="142" t="s">
        <v>570</v>
      </c>
      <c r="E128" s="142"/>
      <c r="F128" s="142"/>
      <c r="G128" s="95" t="str">
        <f t="shared" si="14"/>
        <v>筒井珠世</v>
      </c>
      <c r="H128" s="142" t="s">
        <v>570</v>
      </c>
      <c r="I128" s="95" t="s">
        <v>254</v>
      </c>
      <c r="J128" s="143">
        <v>1967</v>
      </c>
      <c r="K128" s="113">
        <f t="shared" si="11"/>
        <v>52</v>
      </c>
      <c r="L128" s="110" t="str">
        <f t="shared" si="12"/>
        <v>OK</v>
      </c>
      <c r="M128" s="138" t="s">
        <v>358</v>
      </c>
    </row>
    <row r="129" spans="1:13" s="62" customFormat="1">
      <c r="A129" s="84" t="s">
        <v>1335</v>
      </c>
      <c r="B129" s="95" t="s">
        <v>106</v>
      </c>
      <c r="C129" s="95" t="s">
        <v>107</v>
      </c>
      <c r="D129" s="142" t="s">
        <v>570</v>
      </c>
      <c r="E129" s="95"/>
      <c r="F129" s="144"/>
      <c r="G129" s="95" t="str">
        <f t="shared" si="14"/>
        <v>松井美和子</v>
      </c>
      <c r="H129" s="142" t="s">
        <v>570</v>
      </c>
      <c r="I129" s="123" t="s">
        <v>254</v>
      </c>
      <c r="J129" s="143">
        <v>1969</v>
      </c>
      <c r="K129" s="113">
        <f t="shared" si="11"/>
        <v>50</v>
      </c>
      <c r="L129" s="110" t="str">
        <f t="shared" si="12"/>
        <v>OK</v>
      </c>
      <c r="M129" s="84" t="s">
        <v>350</v>
      </c>
    </row>
    <row r="130" spans="1:13" s="62" customFormat="1">
      <c r="A130" s="84" t="s">
        <v>1336</v>
      </c>
      <c r="B130" s="95" t="s">
        <v>582</v>
      </c>
      <c r="C130" s="95" t="s">
        <v>584</v>
      </c>
      <c r="D130" s="142" t="s">
        <v>570</v>
      </c>
      <c r="E130" s="95"/>
      <c r="F130" s="95"/>
      <c r="G130" s="95" t="str">
        <f t="shared" si="14"/>
        <v>三代梨絵</v>
      </c>
      <c r="H130" s="142" t="s">
        <v>570</v>
      </c>
      <c r="I130" s="123" t="s">
        <v>254</v>
      </c>
      <c r="J130" s="143">
        <v>1976</v>
      </c>
      <c r="K130" s="113">
        <f t="shared" si="11"/>
        <v>43</v>
      </c>
      <c r="L130" s="110" t="str">
        <f t="shared" si="12"/>
        <v>OK</v>
      </c>
      <c r="M130" s="84" t="s">
        <v>398</v>
      </c>
    </row>
    <row r="131" spans="1:13" s="62" customFormat="1">
      <c r="A131" s="84" t="s">
        <v>1337</v>
      </c>
      <c r="B131" s="95" t="s">
        <v>585</v>
      </c>
      <c r="C131" s="95" t="s">
        <v>586</v>
      </c>
      <c r="D131" s="142" t="s">
        <v>570</v>
      </c>
      <c r="E131" s="95"/>
      <c r="F131" s="144"/>
      <c r="G131" s="95" t="str">
        <f t="shared" si="14"/>
        <v>土肥祐子</v>
      </c>
      <c r="H131" s="142" t="s">
        <v>570</v>
      </c>
      <c r="I131" s="123" t="s">
        <v>254</v>
      </c>
      <c r="J131" s="143">
        <v>1971</v>
      </c>
      <c r="K131" s="113">
        <f t="shared" si="11"/>
        <v>48</v>
      </c>
      <c r="L131" s="110" t="str">
        <f t="shared" si="12"/>
        <v>OK</v>
      </c>
      <c r="M131" s="84" t="s">
        <v>398</v>
      </c>
    </row>
    <row r="132" spans="1:13" s="62" customFormat="1">
      <c r="A132" s="84" t="s">
        <v>1338</v>
      </c>
      <c r="B132" s="95" t="s">
        <v>587</v>
      </c>
      <c r="C132" s="95" t="s">
        <v>588</v>
      </c>
      <c r="D132" s="142" t="s">
        <v>570</v>
      </c>
      <c r="E132" s="95"/>
      <c r="F132" s="144"/>
      <c r="G132" s="95" t="str">
        <f t="shared" si="14"/>
        <v>岡野羽</v>
      </c>
      <c r="H132" s="142" t="s">
        <v>570</v>
      </c>
      <c r="I132" s="123" t="s">
        <v>254</v>
      </c>
      <c r="J132" s="143">
        <v>1989</v>
      </c>
      <c r="K132" s="113">
        <f t="shared" si="11"/>
        <v>30</v>
      </c>
      <c r="L132" s="110" t="str">
        <f t="shared" si="12"/>
        <v>OK</v>
      </c>
      <c r="M132" s="84" t="s">
        <v>322</v>
      </c>
    </row>
    <row r="133" spans="1:13" s="62" customFormat="1">
      <c r="A133" s="84" t="s">
        <v>1339</v>
      </c>
      <c r="B133" s="95" t="s">
        <v>589</v>
      </c>
      <c r="C133" s="95" t="s">
        <v>590</v>
      </c>
      <c r="D133" s="142" t="s">
        <v>570</v>
      </c>
      <c r="E133" s="95"/>
      <c r="F133" s="144"/>
      <c r="G133" s="95" t="s">
        <v>591</v>
      </c>
      <c r="H133" s="142" t="s">
        <v>570</v>
      </c>
      <c r="I133" s="123" t="s">
        <v>254</v>
      </c>
      <c r="J133" s="143">
        <v>1994</v>
      </c>
      <c r="K133" s="113">
        <f t="shared" si="11"/>
        <v>25</v>
      </c>
      <c r="L133" s="110" t="str">
        <f t="shared" si="12"/>
        <v>OK</v>
      </c>
      <c r="M133" s="84" t="s">
        <v>592</v>
      </c>
    </row>
    <row r="134" spans="1:13" s="62" customFormat="1">
      <c r="A134" s="84" t="s">
        <v>1340</v>
      </c>
      <c r="B134" s="95" t="s">
        <v>593</v>
      </c>
      <c r="C134" s="95" t="s">
        <v>594</v>
      </c>
      <c r="D134" s="95" t="s">
        <v>570</v>
      </c>
      <c r="E134" s="95"/>
      <c r="F134" s="144"/>
      <c r="G134" s="95" t="s">
        <v>595</v>
      </c>
      <c r="H134" s="142" t="s">
        <v>570</v>
      </c>
      <c r="I134" s="123" t="s">
        <v>254</v>
      </c>
      <c r="J134" s="143">
        <v>1993</v>
      </c>
      <c r="K134" s="113">
        <f t="shared" si="11"/>
        <v>26</v>
      </c>
      <c r="L134" s="110" t="str">
        <f t="shared" si="12"/>
        <v>OK</v>
      </c>
      <c r="M134" s="84" t="s">
        <v>450</v>
      </c>
    </row>
    <row r="135" spans="1:13" s="62" customFormat="1">
      <c r="A135" s="84" t="s">
        <v>1341</v>
      </c>
      <c r="B135" s="141" t="s">
        <v>596</v>
      </c>
      <c r="C135" s="141" t="s">
        <v>597</v>
      </c>
      <c r="D135" s="142" t="s">
        <v>570</v>
      </c>
      <c r="E135" s="95"/>
      <c r="F135" s="142"/>
      <c r="G135" s="95" t="s">
        <v>598</v>
      </c>
      <c r="H135" s="142" t="s">
        <v>570</v>
      </c>
      <c r="I135" s="95" t="s">
        <v>254</v>
      </c>
      <c r="J135" s="143">
        <v>1988</v>
      </c>
      <c r="K135" s="113">
        <f t="shared" si="11"/>
        <v>31</v>
      </c>
      <c r="L135" s="110" t="str">
        <f t="shared" si="12"/>
        <v>OK</v>
      </c>
      <c r="M135" s="84" t="s">
        <v>358</v>
      </c>
    </row>
    <row r="136" spans="1:13" s="62" customFormat="1">
      <c r="A136" s="84" t="s">
        <v>1342</v>
      </c>
      <c r="B136" s="95" t="s">
        <v>110</v>
      </c>
      <c r="C136" s="95" t="s">
        <v>111</v>
      </c>
      <c r="D136" s="95" t="s">
        <v>570</v>
      </c>
      <c r="E136" s="95"/>
      <c r="F136" s="95"/>
      <c r="G136" s="95" t="str">
        <f>B136&amp;C136</f>
        <v>吉岡京子</v>
      </c>
      <c r="H136" s="142" t="s">
        <v>570</v>
      </c>
      <c r="I136" s="123" t="s">
        <v>254</v>
      </c>
      <c r="J136" s="143">
        <v>1959</v>
      </c>
      <c r="K136" s="113">
        <f t="shared" si="11"/>
        <v>60</v>
      </c>
      <c r="L136" s="110" t="str">
        <f t="shared" si="12"/>
        <v>OK</v>
      </c>
      <c r="M136" s="84" t="s">
        <v>381</v>
      </c>
    </row>
    <row r="137" spans="1:13" s="62" customFormat="1">
      <c r="A137" s="84"/>
      <c r="B137" s="93"/>
      <c r="C137" s="93"/>
      <c r="D137" s="145"/>
      <c r="E137" s="146"/>
      <c r="F137" s="146"/>
      <c r="G137" s="87"/>
      <c r="H137" s="147"/>
      <c r="I137" s="94"/>
      <c r="J137" s="89"/>
      <c r="K137" s="113" t="str">
        <f t="shared" si="11"/>
        <v/>
      </c>
      <c r="L137" s="110" t="str">
        <f t="shared" si="12"/>
        <v/>
      </c>
      <c r="M137" s="84"/>
    </row>
    <row r="138" spans="1:13" s="62" customFormat="1">
      <c r="A138" s="84"/>
      <c r="B138" s="93"/>
      <c r="C138" s="93"/>
      <c r="D138" s="147"/>
      <c r="E138" s="84"/>
      <c r="F138" s="85"/>
      <c r="G138" s="87"/>
      <c r="H138" s="147"/>
      <c r="I138" s="94"/>
      <c r="J138" s="92"/>
      <c r="K138" s="113" t="str">
        <f t="shared" si="11"/>
        <v/>
      </c>
      <c r="L138" s="110" t="str">
        <f t="shared" si="12"/>
        <v/>
      </c>
      <c r="M138" s="84"/>
    </row>
    <row r="139" spans="1:13" s="62" customFormat="1">
      <c r="A139" s="84"/>
      <c r="B139" s="139"/>
      <c r="C139" s="139"/>
      <c r="D139" s="147"/>
      <c r="E139" s="84"/>
      <c r="F139" s="85"/>
      <c r="G139" s="87"/>
      <c r="H139" s="147"/>
      <c r="I139" s="94"/>
      <c r="J139" s="92"/>
      <c r="K139" s="113" t="str">
        <f t="shared" si="11"/>
        <v/>
      </c>
      <c r="L139" s="110" t="str">
        <f t="shared" si="12"/>
        <v/>
      </c>
      <c r="M139" s="84"/>
    </row>
    <row r="140" spans="1:13" s="62" customFormat="1">
      <c r="A140" s="84"/>
      <c r="B140" s="93"/>
      <c r="C140" s="93"/>
      <c r="D140" s="147"/>
      <c r="E140" s="84"/>
      <c r="F140" s="85"/>
      <c r="G140" s="87"/>
      <c r="H140" s="147"/>
      <c r="I140" s="94"/>
      <c r="J140" s="92"/>
      <c r="K140" s="113" t="str">
        <f t="shared" si="11"/>
        <v/>
      </c>
      <c r="L140" s="85" t="str">
        <f t="shared" ref="L140:L198" si="15">IF(G140="","",IF(COUNTIF($G$6:$G$509,G140)&gt;1,"2重登録","OK"))</f>
        <v/>
      </c>
      <c r="M140" s="84"/>
    </row>
    <row r="141" spans="1:13" s="62" customFormat="1">
      <c r="A141" s="84"/>
      <c r="B141" s="93"/>
      <c r="C141" s="93"/>
      <c r="D141" s="147"/>
      <c r="E141" s="84"/>
      <c r="F141" s="84"/>
      <c r="G141" s="87"/>
      <c r="H141" s="147"/>
      <c r="I141" s="94"/>
      <c r="J141" s="89"/>
      <c r="K141" s="90"/>
      <c r="L141" s="85" t="str">
        <f t="shared" si="15"/>
        <v/>
      </c>
      <c r="M141" s="84"/>
    </row>
    <row r="142" spans="1:13" s="62" customFormat="1">
      <c r="A142" s="84"/>
      <c r="B142" s="93"/>
      <c r="C142" s="93"/>
      <c r="D142" s="147"/>
      <c r="E142" s="84"/>
      <c r="F142" s="85"/>
      <c r="G142" s="87"/>
      <c r="H142" s="147"/>
      <c r="I142" s="94"/>
      <c r="J142" s="92"/>
      <c r="K142" s="90"/>
      <c r="L142" s="85" t="str">
        <f t="shared" si="15"/>
        <v/>
      </c>
      <c r="M142" s="84"/>
    </row>
    <row r="143" spans="1:13" s="62" customFormat="1">
      <c r="A143" s="84"/>
      <c r="B143" s="139"/>
      <c r="C143" s="139"/>
      <c r="D143" s="147"/>
      <c r="E143" s="84"/>
      <c r="F143" s="85"/>
      <c r="G143" s="87"/>
      <c r="H143" s="147"/>
      <c r="I143" s="94"/>
      <c r="J143" s="92"/>
      <c r="K143" s="90"/>
      <c r="L143" s="85" t="str">
        <f t="shared" si="15"/>
        <v/>
      </c>
      <c r="M143" s="84"/>
    </row>
    <row r="144" spans="1:13" s="62" customFormat="1">
      <c r="A144" s="84"/>
      <c r="B144" s="93"/>
      <c r="C144" s="93"/>
      <c r="D144" s="84"/>
      <c r="E144" s="84"/>
      <c r="F144" s="84"/>
      <c r="G144" s="84"/>
      <c r="H144" s="147"/>
      <c r="I144" s="91"/>
      <c r="J144" s="89"/>
      <c r="K144" s="90"/>
      <c r="L144" s="85" t="str">
        <f t="shared" si="15"/>
        <v/>
      </c>
      <c r="M144" s="84"/>
    </row>
    <row r="145" spans="1:17" s="62" customFormat="1">
      <c r="A145" s="84"/>
      <c r="B145" s="93"/>
      <c r="C145" s="93"/>
      <c r="D145" s="84"/>
      <c r="E145" s="84"/>
      <c r="F145" s="84"/>
      <c r="G145" s="84"/>
      <c r="H145" s="147"/>
      <c r="I145" s="91"/>
      <c r="J145" s="89"/>
      <c r="K145" s="90"/>
      <c r="L145" s="85" t="str">
        <f t="shared" si="15"/>
        <v/>
      </c>
      <c r="M145" s="84"/>
    </row>
    <row r="146" spans="1:17">
      <c r="B146" s="752" t="s">
        <v>599</v>
      </c>
      <c r="C146" s="752"/>
      <c r="D146" s="753" t="s">
        <v>600</v>
      </c>
      <c r="E146" s="753"/>
      <c r="F146" s="753"/>
      <c r="G146" s="753"/>
      <c r="H146" s="84" t="s">
        <v>313</v>
      </c>
      <c r="I146" s="754" t="s">
        <v>314</v>
      </c>
      <c r="J146" s="754"/>
      <c r="K146" s="754"/>
      <c r="L146" s="85" t="str">
        <f t="shared" si="15"/>
        <v/>
      </c>
    </row>
    <row r="147" spans="1:17">
      <c r="B147" s="752"/>
      <c r="C147" s="752"/>
      <c r="D147" s="753"/>
      <c r="E147" s="753"/>
      <c r="F147" s="753"/>
      <c r="G147" s="753"/>
      <c r="H147" s="86">
        <f>COUNTIF($M$150:$M$191,"東近江市")</f>
        <v>3</v>
      </c>
      <c r="I147" s="755">
        <v>0.14000000000000001</v>
      </c>
      <c r="J147" s="755"/>
      <c r="K147" s="755"/>
      <c r="L147" s="85" t="str">
        <f t="shared" si="15"/>
        <v/>
      </c>
    </row>
    <row r="148" spans="1:17">
      <c r="B148" s="87" t="s">
        <v>601</v>
      </c>
      <c r="C148" s="87"/>
      <c r="D148" s="88" t="s">
        <v>316</v>
      </c>
      <c r="F148" s="85"/>
      <c r="K148" s="90" t="str">
        <f>IF(J148="","",(2012-J148))</f>
        <v/>
      </c>
      <c r="L148" s="85" t="str">
        <f t="shared" si="15"/>
        <v/>
      </c>
    </row>
    <row r="149" spans="1:17">
      <c r="B149" s="84" t="s">
        <v>602</v>
      </c>
      <c r="D149" s="84" t="s">
        <v>567</v>
      </c>
      <c r="J149" s="84"/>
      <c r="K149" s="84"/>
      <c r="L149" s="85" t="str">
        <f t="shared" si="15"/>
        <v/>
      </c>
      <c r="N149"/>
      <c r="O149"/>
      <c r="P149"/>
      <c r="Q149"/>
    </row>
    <row r="150" spans="1:17">
      <c r="A150" s="84" t="s">
        <v>603</v>
      </c>
      <c r="B150" s="148" t="s">
        <v>604</v>
      </c>
      <c r="C150" s="87" t="s">
        <v>605</v>
      </c>
      <c r="D150" s="84" t="str">
        <f>$B$148</f>
        <v>グリフィンズ　</v>
      </c>
      <c r="F150" s="85" t="str">
        <f t="shared" ref="F150:F193" si="16">A150</f>
        <v>ぐ０１</v>
      </c>
      <c r="G150" s="84" t="str">
        <f t="shared" ref="G150:G193" si="17">B150&amp;C150</f>
        <v>鍵谷浩太</v>
      </c>
      <c r="H150" s="91" t="str">
        <f>$B$149</f>
        <v>東近江グリフィンズ</v>
      </c>
      <c r="I150" s="91" t="s">
        <v>9</v>
      </c>
      <c r="J150" s="92">
        <v>1991</v>
      </c>
      <c r="K150" s="90">
        <f>IF(J150="","",(2019-J150))</f>
        <v>28</v>
      </c>
      <c r="L150" s="85" t="str">
        <f t="shared" si="15"/>
        <v>OK</v>
      </c>
      <c r="M150" s="146" t="s">
        <v>322</v>
      </c>
      <c r="N150"/>
      <c r="O150"/>
      <c r="P150"/>
      <c r="Q150"/>
    </row>
    <row r="151" spans="1:17">
      <c r="A151" s="84" t="s">
        <v>606</v>
      </c>
      <c r="B151" s="84" t="s">
        <v>471</v>
      </c>
      <c r="C151" s="146" t="s">
        <v>607</v>
      </c>
      <c r="D151" s="84" t="str">
        <f>$B$148</f>
        <v>グリフィンズ　</v>
      </c>
      <c r="F151" s="84" t="str">
        <f t="shared" si="16"/>
        <v>ぐ０２</v>
      </c>
      <c r="G151" s="84" t="str">
        <f t="shared" si="17"/>
        <v>浅田恵亮</v>
      </c>
      <c r="H151" s="91" t="str">
        <f t="shared" ref="H151:H191" si="18">$B$149</f>
        <v>東近江グリフィンズ</v>
      </c>
      <c r="I151" s="149" t="s">
        <v>116</v>
      </c>
      <c r="J151" s="89">
        <v>1987</v>
      </c>
      <c r="K151" s="90">
        <f t="shared" ref="K151:K193" si="19">IF(J151="","",(2019-J151))</f>
        <v>32</v>
      </c>
      <c r="L151" s="85" t="str">
        <f t="shared" si="15"/>
        <v>OK</v>
      </c>
      <c r="M151" s="146" t="s">
        <v>325</v>
      </c>
      <c r="N151"/>
      <c r="O151"/>
      <c r="P151"/>
      <c r="Q151"/>
    </row>
    <row r="152" spans="1:17">
      <c r="A152" s="84" t="s">
        <v>608</v>
      </c>
      <c r="B152" s="148" t="s">
        <v>609</v>
      </c>
      <c r="C152" s="87" t="s">
        <v>610</v>
      </c>
      <c r="D152" s="84" t="str">
        <f>$B$148</f>
        <v>グリフィンズ　</v>
      </c>
      <c r="F152" s="85" t="str">
        <f t="shared" si="16"/>
        <v>ぐ０３</v>
      </c>
      <c r="G152" s="84" t="str">
        <f t="shared" si="17"/>
        <v>中西泰輝</v>
      </c>
      <c r="H152" s="91" t="str">
        <f t="shared" si="18"/>
        <v>東近江グリフィンズ</v>
      </c>
      <c r="I152" s="91" t="s">
        <v>116</v>
      </c>
      <c r="J152" s="92">
        <v>1992</v>
      </c>
      <c r="K152" s="90">
        <f t="shared" si="19"/>
        <v>27</v>
      </c>
      <c r="L152" s="85" t="str">
        <f t="shared" si="15"/>
        <v>OK</v>
      </c>
      <c r="M152" s="146" t="s">
        <v>438</v>
      </c>
      <c r="N152"/>
      <c r="O152"/>
      <c r="P152"/>
      <c r="Q152"/>
    </row>
    <row r="153" spans="1:17">
      <c r="A153" s="84" t="s">
        <v>611</v>
      </c>
      <c r="B153" s="126" t="s">
        <v>612</v>
      </c>
      <c r="C153" s="126" t="s">
        <v>613</v>
      </c>
      <c r="D153" s="84" t="str">
        <f>$B$148</f>
        <v>グリフィンズ　</v>
      </c>
      <c r="F153" s="85" t="str">
        <f t="shared" si="16"/>
        <v>ぐ０４</v>
      </c>
      <c r="G153" s="84" t="str">
        <f>B153&amp;C153</f>
        <v>梅本彬充</v>
      </c>
      <c r="H153" s="91" t="str">
        <f t="shared" si="18"/>
        <v>東近江グリフィンズ</v>
      </c>
      <c r="I153" s="91" t="s">
        <v>9</v>
      </c>
      <c r="J153" s="92">
        <v>1986</v>
      </c>
      <c r="K153" s="90">
        <f t="shared" si="19"/>
        <v>33</v>
      </c>
      <c r="L153" s="85" t="str">
        <f t="shared" si="15"/>
        <v>OK</v>
      </c>
      <c r="M153" s="146" t="s">
        <v>398</v>
      </c>
      <c r="N153"/>
      <c r="O153"/>
      <c r="P153"/>
      <c r="Q153"/>
    </row>
    <row r="154" spans="1:17" customFormat="1">
      <c r="A154" s="84" t="s">
        <v>614</v>
      </c>
      <c r="B154" s="148" t="s">
        <v>615</v>
      </c>
      <c r="C154" s="87" t="s">
        <v>616</v>
      </c>
      <c r="D154" s="84" t="s">
        <v>601</v>
      </c>
      <c r="F154" s="85" t="str">
        <f t="shared" si="16"/>
        <v>ぐ０５</v>
      </c>
      <c r="G154" s="84" t="str">
        <f>B154&amp;C154</f>
        <v>浦崎康平</v>
      </c>
      <c r="H154" s="91" t="str">
        <f t="shared" si="18"/>
        <v>東近江グリフィンズ</v>
      </c>
      <c r="I154" s="91" t="s">
        <v>9</v>
      </c>
      <c r="J154" s="92">
        <v>1991</v>
      </c>
      <c r="K154" s="90">
        <f t="shared" si="19"/>
        <v>28</v>
      </c>
      <c r="L154" s="85" t="str">
        <f t="shared" si="15"/>
        <v>OK</v>
      </c>
      <c r="M154" s="146" t="s">
        <v>322</v>
      </c>
    </row>
    <row r="155" spans="1:17" customFormat="1">
      <c r="A155" s="84" t="s">
        <v>617</v>
      </c>
      <c r="B155" s="87" t="s">
        <v>618</v>
      </c>
      <c r="C155" s="87" t="s">
        <v>619</v>
      </c>
      <c r="D155" s="105" t="s">
        <v>601</v>
      </c>
      <c r="F155" s="85" t="str">
        <f t="shared" si="16"/>
        <v>ぐ０６</v>
      </c>
      <c r="G155" s="84" t="str">
        <f>B155&amp;C155</f>
        <v>中山幸典</v>
      </c>
      <c r="H155" s="91" t="str">
        <f t="shared" si="18"/>
        <v>東近江グリフィンズ</v>
      </c>
      <c r="I155" s="105" t="s">
        <v>9</v>
      </c>
      <c r="J155" s="92">
        <v>1979</v>
      </c>
      <c r="K155" s="90">
        <f t="shared" si="19"/>
        <v>40</v>
      </c>
      <c r="L155" s="85" t="str">
        <f t="shared" si="15"/>
        <v>OK</v>
      </c>
      <c r="M155" s="146" t="s">
        <v>620</v>
      </c>
    </row>
    <row r="156" spans="1:17" customFormat="1">
      <c r="A156" s="84" t="s">
        <v>621</v>
      </c>
      <c r="B156" s="87" t="s">
        <v>622</v>
      </c>
      <c r="C156" s="87" t="s">
        <v>623</v>
      </c>
      <c r="D156" s="105" t="s">
        <v>624</v>
      </c>
      <c r="F156" s="85" t="str">
        <f t="shared" si="16"/>
        <v>ぐ０７</v>
      </c>
      <c r="G156" s="84" t="str">
        <f t="shared" si="17"/>
        <v>北野照幸</v>
      </c>
      <c r="H156" s="91" t="str">
        <f t="shared" si="18"/>
        <v>東近江グリフィンズ</v>
      </c>
      <c r="I156" s="105" t="s">
        <v>9</v>
      </c>
      <c r="J156" s="92">
        <v>1980</v>
      </c>
      <c r="K156" s="90">
        <f t="shared" si="19"/>
        <v>39</v>
      </c>
      <c r="L156" s="85" t="str">
        <f t="shared" si="15"/>
        <v>OK</v>
      </c>
      <c r="M156" s="146" t="s">
        <v>402</v>
      </c>
    </row>
    <row r="157" spans="1:17" customFormat="1">
      <c r="A157" s="84" t="s">
        <v>625</v>
      </c>
      <c r="B157" s="87" t="s">
        <v>30</v>
      </c>
      <c r="C157" s="87" t="s">
        <v>626</v>
      </c>
      <c r="D157" s="105" t="s">
        <v>624</v>
      </c>
      <c r="F157" s="85" t="str">
        <f t="shared" si="16"/>
        <v>ぐ０８</v>
      </c>
      <c r="G157" s="84" t="str">
        <f t="shared" si="17"/>
        <v>村上卓</v>
      </c>
      <c r="H157" s="91" t="str">
        <f t="shared" si="18"/>
        <v>東近江グリフィンズ</v>
      </c>
      <c r="I157" s="105" t="s">
        <v>9</v>
      </c>
      <c r="J157" s="92">
        <v>1977</v>
      </c>
      <c r="K157" s="90">
        <f t="shared" si="19"/>
        <v>42</v>
      </c>
      <c r="L157" s="85" t="str">
        <f t="shared" si="15"/>
        <v>OK</v>
      </c>
      <c r="M157" s="146" t="s">
        <v>620</v>
      </c>
    </row>
    <row r="158" spans="1:17" customFormat="1">
      <c r="A158" s="84" t="s">
        <v>627</v>
      </c>
      <c r="B158" s="87" t="s">
        <v>96</v>
      </c>
      <c r="C158" s="87" t="s">
        <v>628</v>
      </c>
      <c r="D158" s="105" t="s">
        <v>624</v>
      </c>
      <c r="F158" s="85" t="str">
        <f t="shared" si="16"/>
        <v>ぐ０９</v>
      </c>
      <c r="G158" s="84" t="str">
        <f t="shared" si="17"/>
        <v>久保侑暉</v>
      </c>
      <c r="H158" s="91" t="str">
        <f t="shared" si="18"/>
        <v>東近江グリフィンズ</v>
      </c>
      <c r="I158" s="105" t="s">
        <v>9</v>
      </c>
      <c r="J158" s="92">
        <v>1993</v>
      </c>
      <c r="K158" s="90">
        <f t="shared" si="19"/>
        <v>26</v>
      </c>
      <c r="L158" s="85" t="str">
        <f t="shared" si="15"/>
        <v>OK</v>
      </c>
      <c r="M158" s="146" t="s">
        <v>620</v>
      </c>
    </row>
    <row r="159" spans="1:17" customFormat="1">
      <c r="A159" s="84" t="s">
        <v>629</v>
      </c>
      <c r="B159" s="87" t="s">
        <v>630</v>
      </c>
      <c r="C159" s="87" t="s">
        <v>631</v>
      </c>
      <c r="D159" s="105" t="s">
        <v>624</v>
      </c>
      <c r="F159" s="85" t="str">
        <f t="shared" si="16"/>
        <v>ぐ１０</v>
      </c>
      <c r="G159" s="84" t="str">
        <f t="shared" si="17"/>
        <v>井ノ口幹也</v>
      </c>
      <c r="H159" s="91" t="str">
        <f t="shared" si="18"/>
        <v>東近江グリフィンズ</v>
      </c>
      <c r="I159" s="105" t="s">
        <v>9</v>
      </c>
      <c r="J159" s="92">
        <v>1990</v>
      </c>
      <c r="K159" s="90">
        <f t="shared" si="19"/>
        <v>29</v>
      </c>
      <c r="L159" s="85" t="str">
        <f t="shared" si="15"/>
        <v>OK</v>
      </c>
      <c r="M159" s="93" t="s">
        <v>412</v>
      </c>
    </row>
    <row r="160" spans="1:17" customFormat="1">
      <c r="A160" s="84" t="s">
        <v>632</v>
      </c>
      <c r="B160" s="87" t="s">
        <v>633</v>
      </c>
      <c r="C160" s="87" t="s">
        <v>634</v>
      </c>
      <c r="D160" s="105" t="s">
        <v>624</v>
      </c>
      <c r="F160" s="85" t="str">
        <f t="shared" si="16"/>
        <v>ぐ１１</v>
      </c>
      <c r="G160" s="84" t="str">
        <f t="shared" si="17"/>
        <v>漆原大介</v>
      </c>
      <c r="H160" s="91" t="str">
        <f t="shared" si="18"/>
        <v>東近江グリフィンズ</v>
      </c>
      <c r="I160" s="105" t="s">
        <v>9</v>
      </c>
      <c r="J160" s="92">
        <v>1988</v>
      </c>
      <c r="K160" s="90">
        <f t="shared" si="19"/>
        <v>31</v>
      </c>
      <c r="L160" s="85" t="str">
        <f t="shared" si="15"/>
        <v>OK</v>
      </c>
      <c r="M160" s="93" t="s">
        <v>412</v>
      </c>
    </row>
    <row r="161" spans="1:13" customFormat="1">
      <c r="A161" s="84" t="s">
        <v>635</v>
      </c>
      <c r="B161" s="95" t="s">
        <v>633</v>
      </c>
      <c r="C161" s="95" t="s">
        <v>636</v>
      </c>
      <c r="D161" s="105" t="s">
        <v>624</v>
      </c>
      <c r="F161" s="85" t="str">
        <f t="shared" si="16"/>
        <v>ぐ１２</v>
      </c>
      <c r="G161" s="146" t="str">
        <f t="shared" si="17"/>
        <v>漆原友里</v>
      </c>
      <c r="H161" s="91" t="str">
        <f t="shared" si="18"/>
        <v>東近江グリフィンズ</v>
      </c>
      <c r="I161" s="150" t="s">
        <v>254</v>
      </c>
      <c r="J161" s="92">
        <v>1992</v>
      </c>
      <c r="K161" s="90">
        <f t="shared" si="19"/>
        <v>27</v>
      </c>
      <c r="L161" s="85" t="str">
        <f t="shared" si="15"/>
        <v>OK</v>
      </c>
      <c r="M161" s="93" t="s">
        <v>412</v>
      </c>
    </row>
    <row r="162" spans="1:13" customFormat="1">
      <c r="A162" s="84" t="s">
        <v>637</v>
      </c>
      <c r="B162" s="87" t="s">
        <v>638</v>
      </c>
      <c r="C162" s="87" t="s">
        <v>639</v>
      </c>
      <c r="D162" s="105" t="s">
        <v>624</v>
      </c>
      <c r="F162" s="85" t="str">
        <f t="shared" si="16"/>
        <v>ぐ１３</v>
      </c>
      <c r="G162" s="146" t="str">
        <f t="shared" si="17"/>
        <v>藤井正和</v>
      </c>
      <c r="H162" s="91" t="str">
        <f t="shared" si="18"/>
        <v>東近江グリフィンズ</v>
      </c>
      <c r="I162" s="105" t="s">
        <v>9</v>
      </c>
      <c r="J162" s="92">
        <v>1975</v>
      </c>
      <c r="K162" s="90">
        <f t="shared" si="19"/>
        <v>44</v>
      </c>
      <c r="L162" s="85" t="str">
        <f t="shared" si="15"/>
        <v>OK</v>
      </c>
      <c r="M162" s="146" t="s">
        <v>325</v>
      </c>
    </row>
    <row r="163" spans="1:13" customFormat="1">
      <c r="A163" s="84" t="s">
        <v>640</v>
      </c>
      <c r="B163" s="87" t="s">
        <v>641</v>
      </c>
      <c r="C163" s="87" t="s">
        <v>642</v>
      </c>
      <c r="D163" s="105" t="s">
        <v>624</v>
      </c>
      <c r="F163" s="85" t="str">
        <f t="shared" si="16"/>
        <v>ぐ１４</v>
      </c>
      <c r="G163" s="146" t="str">
        <f t="shared" si="17"/>
        <v>武藤幸宏</v>
      </c>
      <c r="H163" s="91" t="str">
        <f t="shared" si="18"/>
        <v>東近江グリフィンズ</v>
      </c>
      <c r="I163" s="105" t="s">
        <v>9</v>
      </c>
      <c r="J163" s="92">
        <v>1980</v>
      </c>
      <c r="K163" s="90">
        <f t="shared" si="19"/>
        <v>39</v>
      </c>
      <c r="L163" s="85" t="str">
        <f t="shared" si="15"/>
        <v>OK</v>
      </c>
      <c r="M163" s="146" t="s">
        <v>643</v>
      </c>
    </row>
    <row r="164" spans="1:13" customFormat="1">
      <c r="A164" s="84" t="s">
        <v>644</v>
      </c>
      <c r="B164" s="87" t="s">
        <v>645</v>
      </c>
      <c r="C164" s="87" t="s">
        <v>646</v>
      </c>
      <c r="D164" s="105" t="s">
        <v>624</v>
      </c>
      <c r="F164" s="85" t="str">
        <f t="shared" si="16"/>
        <v>ぐ１５</v>
      </c>
      <c r="G164" s="146" t="str">
        <f t="shared" si="17"/>
        <v>濱田彬弘</v>
      </c>
      <c r="H164" s="91" t="str">
        <f t="shared" si="18"/>
        <v>東近江グリフィンズ</v>
      </c>
      <c r="I164" s="105" t="s">
        <v>9</v>
      </c>
      <c r="J164" s="92">
        <v>1984</v>
      </c>
      <c r="K164" s="90">
        <f t="shared" si="19"/>
        <v>35</v>
      </c>
      <c r="L164" s="85" t="str">
        <f t="shared" si="15"/>
        <v>OK</v>
      </c>
      <c r="M164" s="146" t="s">
        <v>402</v>
      </c>
    </row>
    <row r="165" spans="1:13" customFormat="1">
      <c r="A165" s="84" t="s">
        <v>647</v>
      </c>
      <c r="B165" s="95" t="s">
        <v>645</v>
      </c>
      <c r="C165" s="95" t="s">
        <v>648</v>
      </c>
      <c r="D165" s="105" t="s">
        <v>624</v>
      </c>
      <c r="F165" s="85" t="str">
        <f t="shared" si="16"/>
        <v>ぐ１６</v>
      </c>
      <c r="G165" s="146" t="str">
        <f t="shared" si="17"/>
        <v>濱田晴香</v>
      </c>
      <c r="H165" s="91" t="str">
        <f t="shared" si="18"/>
        <v>東近江グリフィンズ</v>
      </c>
      <c r="I165" s="150" t="s">
        <v>17</v>
      </c>
      <c r="J165" s="92">
        <v>1987</v>
      </c>
      <c r="K165" s="90">
        <f t="shared" si="19"/>
        <v>32</v>
      </c>
      <c r="L165" s="85" t="str">
        <f t="shared" si="15"/>
        <v>OK</v>
      </c>
      <c r="M165" s="146" t="s">
        <v>402</v>
      </c>
    </row>
    <row r="166" spans="1:13" customFormat="1">
      <c r="A166" s="84" t="s">
        <v>649</v>
      </c>
      <c r="B166" s="95" t="s">
        <v>650</v>
      </c>
      <c r="C166" s="95" t="s">
        <v>651</v>
      </c>
      <c r="D166" s="105" t="s">
        <v>624</v>
      </c>
      <c r="F166" s="85" t="str">
        <f t="shared" si="16"/>
        <v>ぐ１７</v>
      </c>
      <c r="G166" s="146" t="str">
        <f t="shared" si="17"/>
        <v>和田桃子</v>
      </c>
      <c r="H166" s="91" t="str">
        <f t="shared" si="18"/>
        <v>東近江グリフィンズ</v>
      </c>
      <c r="I166" s="150" t="s">
        <v>17</v>
      </c>
      <c r="J166" s="92">
        <v>1994</v>
      </c>
      <c r="K166" s="90">
        <f t="shared" si="19"/>
        <v>25</v>
      </c>
      <c r="L166" s="85" t="str">
        <f t="shared" si="15"/>
        <v>OK</v>
      </c>
      <c r="M166" s="146" t="s">
        <v>643</v>
      </c>
    </row>
    <row r="167" spans="1:13" customFormat="1">
      <c r="A167" s="84" t="s">
        <v>652</v>
      </c>
      <c r="B167" s="95" t="s">
        <v>653</v>
      </c>
      <c r="C167" s="95" t="s">
        <v>202</v>
      </c>
      <c r="D167" s="105" t="s">
        <v>624</v>
      </c>
      <c r="F167" s="85" t="str">
        <f t="shared" si="16"/>
        <v>ぐ１８</v>
      </c>
      <c r="G167" s="146" t="str">
        <f t="shared" si="17"/>
        <v>藤岡美智子</v>
      </c>
      <c r="H167" s="91" t="str">
        <f t="shared" si="18"/>
        <v>東近江グリフィンズ</v>
      </c>
      <c r="I167" s="150" t="s">
        <v>254</v>
      </c>
      <c r="J167" s="92">
        <v>1980</v>
      </c>
      <c r="K167" s="90">
        <f t="shared" si="19"/>
        <v>39</v>
      </c>
      <c r="L167" s="85" t="str">
        <f t="shared" si="15"/>
        <v>OK</v>
      </c>
      <c r="M167" s="146" t="s">
        <v>643</v>
      </c>
    </row>
    <row r="168" spans="1:13" customFormat="1">
      <c r="A168" s="84" t="s">
        <v>654</v>
      </c>
      <c r="B168" s="87" t="s">
        <v>655</v>
      </c>
      <c r="C168" s="87" t="s">
        <v>656</v>
      </c>
      <c r="D168" s="105" t="s">
        <v>624</v>
      </c>
      <c r="F168" s="85" t="str">
        <f t="shared" si="16"/>
        <v>ぐ１９</v>
      </c>
      <c r="G168" s="146" t="str">
        <f t="shared" si="17"/>
        <v>小出周平</v>
      </c>
      <c r="H168" s="91" t="str">
        <f t="shared" si="18"/>
        <v>東近江グリフィンズ</v>
      </c>
      <c r="I168" s="105" t="s">
        <v>9</v>
      </c>
      <c r="J168" s="92">
        <v>1987</v>
      </c>
      <c r="K168" s="90">
        <f t="shared" si="19"/>
        <v>32</v>
      </c>
      <c r="L168" s="85" t="str">
        <f t="shared" si="15"/>
        <v>OK</v>
      </c>
      <c r="M168" s="146" t="s">
        <v>643</v>
      </c>
    </row>
    <row r="169" spans="1:13" customFormat="1">
      <c r="A169" s="84" t="s">
        <v>657</v>
      </c>
      <c r="B169" s="87" t="s">
        <v>658</v>
      </c>
      <c r="C169" s="87" t="s">
        <v>659</v>
      </c>
      <c r="D169" s="105" t="s">
        <v>624</v>
      </c>
      <c r="F169" s="85" t="str">
        <f t="shared" si="16"/>
        <v>ぐ２０</v>
      </c>
      <c r="G169" s="146" t="str">
        <f t="shared" si="17"/>
        <v>中根啓伍</v>
      </c>
      <c r="H169" s="91" t="str">
        <f t="shared" si="18"/>
        <v>東近江グリフィンズ</v>
      </c>
      <c r="I169" s="105" t="s">
        <v>9</v>
      </c>
      <c r="J169" s="92">
        <v>1993</v>
      </c>
      <c r="K169" s="90">
        <f t="shared" si="19"/>
        <v>26</v>
      </c>
      <c r="L169" s="85" t="str">
        <f t="shared" si="15"/>
        <v>OK</v>
      </c>
      <c r="M169" s="146" t="s">
        <v>643</v>
      </c>
    </row>
    <row r="170" spans="1:13" customFormat="1">
      <c r="A170" s="84" t="s">
        <v>660</v>
      </c>
      <c r="B170" s="95" t="s">
        <v>98</v>
      </c>
      <c r="C170" s="95" t="s">
        <v>661</v>
      </c>
      <c r="D170" s="105" t="s">
        <v>624</v>
      </c>
      <c r="F170" s="85" t="str">
        <f t="shared" si="16"/>
        <v>ぐ２１</v>
      </c>
      <c r="G170" s="146" t="str">
        <f t="shared" si="17"/>
        <v>岩崎順子</v>
      </c>
      <c r="H170" s="91" t="str">
        <f t="shared" si="18"/>
        <v>東近江グリフィンズ</v>
      </c>
      <c r="I170" s="150" t="s">
        <v>17</v>
      </c>
      <c r="J170" s="92">
        <v>1977</v>
      </c>
      <c r="K170" s="90">
        <f t="shared" si="19"/>
        <v>42</v>
      </c>
      <c r="L170" s="85" t="str">
        <f t="shared" si="15"/>
        <v>OK</v>
      </c>
      <c r="M170" s="146" t="s">
        <v>643</v>
      </c>
    </row>
    <row r="171" spans="1:13" customFormat="1">
      <c r="A171" s="84" t="s">
        <v>662</v>
      </c>
      <c r="B171" s="95" t="s">
        <v>663</v>
      </c>
      <c r="C171" s="95" t="s">
        <v>246</v>
      </c>
      <c r="D171" s="105" t="s">
        <v>624</v>
      </c>
      <c r="F171" s="85" t="str">
        <f t="shared" si="16"/>
        <v>ぐ２２</v>
      </c>
      <c r="G171" s="146" t="str">
        <f t="shared" si="17"/>
        <v>今井あづさ</v>
      </c>
      <c r="H171" s="91" t="str">
        <f t="shared" si="18"/>
        <v>東近江グリフィンズ</v>
      </c>
      <c r="I171" s="150" t="s">
        <v>17</v>
      </c>
      <c r="J171" s="92">
        <v>1981</v>
      </c>
      <c r="K171" s="90">
        <f t="shared" si="19"/>
        <v>38</v>
      </c>
      <c r="L171" s="85" t="str">
        <f t="shared" si="15"/>
        <v>OK</v>
      </c>
      <c r="M171" s="146" t="s">
        <v>402</v>
      </c>
    </row>
    <row r="172" spans="1:13" customFormat="1">
      <c r="A172" s="84" t="s">
        <v>664</v>
      </c>
      <c r="B172" s="95" t="s">
        <v>665</v>
      </c>
      <c r="C172" s="95" t="s">
        <v>373</v>
      </c>
      <c r="D172" s="105" t="s">
        <v>624</v>
      </c>
      <c r="F172" s="85" t="str">
        <f t="shared" si="16"/>
        <v>ぐ２３</v>
      </c>
      <c r="G172" s="146" t="str">
        <f t="shared" si="17"/>
        <v>深尾純子</v>
      </c>
      <c r="H172" s="91" t="str">
        <f t="shared" si="18"/>
        <v>東近江グリフィンズ</v>
      </c>
      <c r="I172" s="150" t="s">
        <v>17</v>
      </c>
      <c r="J172" s="92">
        <v>1982</v>
      </c>
      <c r="K172" s="90">
        <f t="shared" si="19"/>
        <v>37</v>
      </c>
      <c r="L172" s="85" t="str">
        <f t="shared" si="15"/>
        <v>OK</v>
      </c>
      <c r="M172" s="146" t="s">
        <v>325</v>
      </c>
    </row>
    <row r="173" spans="1:13" customFormat="1">
      <c r="A173" s="84" t="s">
        <v>666</v>
      </c>
      <c r="B173" s="87" t="s">
        <v>35</v>
      </c>
      <c r="C173" s="87" t="s">
        <v>36</v>
      </c>
      <c r="D173" s="105" t="s">
        <v>624</v>
      </c>
      <c r="F173" s="85" t="str">
        <f t="shared" si="16"/>
        <v>ぐ２４</v>
      </c>
      <c r="G173" s="146" t="str">
        <f t="shared" si="17"/>
        <v>山本将義</v>
      </c>
      <c r="H173" s="91" t="str">
        <f t="shared" si="18"/>
        <v>東近江グリフィンズ</v>
      </c>
      <c r="I173" s="105" t="s">
        <v>9</v>
      </c>
      <c r="J173" s="92">
        <v>1986</v>
      </c>
      <c r="K173" s="90">
        <f t="shared" si="19"/>
        <v>33</v>
      </c>
      <c r="L173" s="85" t="str">
        <f t="shared" si="15"/>
        <v>OK</v>
      </c>
      <c r="M173" s="146" t="s">
        <v>322</v>
      </c>
    </row>
    <row r="174" spans="1:13" customFormat="1">
      <c r="A174" s="84" t="s">
        <v>667</v>
      </c>
      <c r="B174" s="87" t="s">
        <v>668</v>
      </c>
      <c r="C174" s="87" t="s">
        <v>669</v>
      </c>
      <c r="D174" s="105" t="s">
        <v>624</v>
      </c>
      <c r="F174" s="85" t="str">
        <f t="shared" si="16"/>
        <v>ぐ２５</v>
      </c>
      <c r="G174" s="146" t="str">
        <f t="shared" si="17"/>
        <v>西原達也</v>
      </c>
      <c r="H174" s="91" t="str">
        <f t="shared" si="18"/>
        <v>東近江グリフィンズ</v>
      </c>
      <c r="I174" s="105" t="s">
        <v>9</v>
      </c>
      <c r="J174" s="92">
        <v>1978</v>
      </c>
      <c r="K174" s="90">
        <f t="shared" si="19"/>
        <v>41</v>
      </c>
      <c r="L174" s="85" t="str">
        <f t="shared" si="15"/>
        <v>OK</v>
      </c>
      <c r="M174" s="146" t="s">
        <v>643</v>
      </c>
    </row>
    <row r="175" spans="1:13" customFormat="1">
      <c r="A175" s="84" t="s">
        <v>670</v>
      </c>
      <c r="B175" s="95" t="s">
        <v>671</v>
      </c>
      <c r="C175" s="95" t="s">
        <v>672</v>
      </c>
      <c r="D175" s="105" t="s">
        <v>624</v>
      </c>
      <c r="F175" s="85" t="str">
        <f t="shared" si="16"/>
        <v>ぐ２６</v>
      </c>
      <c r="G175" s="146" t="str">
        <f t="shared" si="17"/>
        <v>伊藤牧子</v>
      </c>
      <c r="H175" s="91" t="str">
        <f t="shared" si="18"/>
        <v>東近江グリフィンズ</v>
      </c>
      <c r="I175" s="150" t="s">
        <v>17</v>
      </c>
      <c r="J175" s="92">
        <v>1969</v>
      </c>
      <c r="K175" s="90">
        <f t="shared" si="19"/>
        <v>50</v>
      </c>
      <c r="L175" s="85" t="str">
        <f t="shared" si="15"/>
        <v>OK</v>
      </c>
      <c r="M175" s="146" t="s">
        <v>325</v>
      </c>
    </row>
    <row r="176" spans="1:13" customFormat="1">
      <c r="A176" s="84" t="s">
        <v>673</v>
      </c>
      <c r="B176" s="87" t="s">
        <v>674</v>
      </c>
      <c r="C176" s="87" t="s">
        <v>675</v>
      </c>
      <c r="D176" s="105" t="s">
        <v>624</v>
      </c>
      <c r="F176" s="85" t="str">
        <f t="shared" si="16"/>
        <v>ぐ２７</v>
      </c>
      <c r="G176" s="146" t="str">
        <f t="shared" si="17"/>
        <v>田内孝宜</v>
      </c>
      <c r="H176" s="91" t="str">
        <f t="shared" si="18"/>
        <v>東近江グリフィンズ</v>
      </c>
      <c r="I176" s="105" t="s">
        <v>9</v>
      </c>
      <c r="J176" s="92">
        <v>1983</v>
      </c>
      <c r="K176" s="90">
        <f t="shared" si="19"/>
        <v>36</v>
      </c>
      <c r="L176" s="85" t="str">
        <f t="shared" si="15"/>
        <v>OK</v>
      </c>
      <c r="M176" s="146" t="s">
        <v>325</v>
      </c>
    </row>
    <row r="177" spans="1:13" customFormat="1">
      <c r="A177" s="84" t="s">
        <v>676</v>
      </c>
      <c r="B177" s="87" t="s">
        <v>677</v>
      </c>
      <c r="C177" s="87" t="s">
        <v>678</v>
      </c>
      <c r="D177" s="105" t="s">
        <v>624</v>
      </c>
      <c r="F177" s="85" t="str">
        <f t="shared" si="16"/>
        <v>ぐ２８</v>
      </c>
      <c r="G177" s="146" t="str">
        <f t="shared" si="17"/>
        <v>吉野淳也</v>
      </c>
      <c r="H177" s="91" t="str">
        <f t="shared" si="18"/>
        <v>東近江グリフィンズ</v>
      </c>
      <c r="I177" s="105" t="s">
        <v>9</v>
      </c>
      <c r="J177" s="92">
        <v>1990</v>
      </c>
      <c r="K177" s="90">
        <f t="shared" si="19"/>
        <v>29</v>
      </c>
      <c r="L177" s="85" t="str">
        <f t="shared" si="15"/>
        <v>OK</v>
      </c>
      <c r="M177" s="146" t="s">
        <v>438</v>
      </c>
    </row>
    <row r="178" spans="1:13" customFormat="1">
      <c r="A178" s="84" t="s">
        <v>679</v>
      </c>
      <c r="B178" s="87" t="s">
        <v>95</v>
      </c>
      <c r="C178" s="87" t="s">
        <v>120</v>
      </c>
      <c r="D178" s="105" t="s">
        <v>624</v>
      </c>
      <c r="F178" s="85" t="str">
        <f t="shared" si="16"/>
        <v>ぐ２９</v>
      </c>
      <c r="G178" s="146" t="str">
        <f t="shared" si="17"/>
        <v>岸田直也</v>
      </c>
      <c r="H178" s="91" t="str">
        <f t="shared" si="18"/>
        <v>東近江グリフィンズ</v>
      </c>
      <c r="I178" s="105" t="s">
        <v>9</v>
      </c>
      <c r="J178" s="92">
        <v>1992</v>
      </c>
      <c r="K178" s="90">
        <f t="shared" si="19"/>
        <v>27</v>
      </c>
      <c r="L178" s="85" t="str">
        <f t="shared" si="15"/>
        <v>OK</v>
      </c>
      <c r="M178" s="146" t="s">
        <v>680</v>
      </c>
    </row>
    <row r="179" spans="1:13" customFormat="1">
      <c r="A179" s="84" t="s">
        <v>681</v>
      </c>
      <c r="B179" s="95" t="s">
        <v>682</v>
      </c>
      <c r="C179" s="95" t="s">
        <v>380</v>
      </c>
      <c r="D179" s="105" t="s">
        <v>624</v>
      </c>
      <c r="F179" s="85" t="str">
        <f t="shared" si="16"/>
        <v>ぐ３０</v>
      </c>
      <c r="G179" s="146" t="str">
        <f t="shared" si="17"/>
        <v>東恵</v>
      </c>
      <c r="H179" s="91" t="str">
        <f t="shared" si="18"/>
        <v>東近江グリフィンズ</v>
      </c>
      <c r="I179" s="150" t="s">
        <v>17</v>
      </c>
      <c r="J179" s="92">
        <v>1990</v>
      </c>
      <c r="K179" s="90">
        <f t="shared" si="19"/>
        <v>29</v>
      </c>
      <c r="L179" s="85" t="str">
        <f t="shared" si="15"/>
        <v>OK</v>
      </c>
      <c r="M179" s="146" t="s">
        <v>683</v>
      </c>
    </row>
    <row r="180" spans="1:13" customFormat="1">
      <c r="A180" s="84" t="s">
        <v>684</v>
      </c>
      <c r="B180" s="87" t="s">
        <v>685</v>
      </c>
      <c r="C180" s="87" t="s">
        <v>195</v>
      </c>
      <c r="D180" s="105" t="s">
        <v>624</v>
      </c>
      <c r="F180" s="85" t="str">
        <f t="shared" si="16"/>
        <v>ぐ３１</v>
      </c>
      <c r="G180" s="84" t="str">
        <f t="shared" si="17"/>
        <v>土田哲也</v>
      </c>
      <c r="H180" s="91" t="str">
        <f t="shared" si="18"/>
        <v>東近江グリフィンズ</v>
      </c>
      <c r="I180" s="105" t="s">
        <v>9</v>
      </c>
      <c r="J180" s="92">
        <v>1990</v>
      </c>
      <c r="K180" s="90">
        <f t="shared" si="19"/>
        <v>29</v>
      </c>
      <c r="L180" s="85" t="str">
        <f t="shared" si="15"/>
        <v>OK</v>
      </c>
      <c r="M180" s="146" t="s">
        <v>350</v>
      </c>
    </row>
    <row r="181" spans="1:13" customFormat="1">
      <c r="A181" s="84" t="s">
        <v>686</v>
      </c>
      <c r="B181" s="87" t="s">
        <v>687</v>
      </c>
      <c r="C181" s="87" t="s">
        <v>688</v>
      </c>
      <c r="D181" s="105" t="s">
        <v>624</v>
      </c>
      <c r="F181" s="85" t="str">
        <f t="shared" si="16"/>
        <v>ぐ３２</v>
      </c>
      <c r="G181" s="84" t="str">
        <f t="shared" si="17"/>
        <v>佐野望</v>
      </c>
      <c r="H181" s="91" t="str">
        <f t="shared" si="18"/>
        <v>東近江グリフィンズ</v>
      </c>
      <c r="I181" s="105" t="s">
        <v>9</v>
      </c>
      <c r="J181" s="92">
        <v>1982</v>
      </c>
      <c r="K181" s="90">
        <f t="shared" si="19"/>
        <v>37</v>
      </c>
      <c r="L181" s="85" t="str">
        <f t="shared" si="15"/>
        <v>OK</v>
      </c>
      <c r="M181" s="146" t="s">
        <v>322</v>
      </c>
    </row>
    <row r="182" spans="1:13" customFormat="1">
      <c r="A182" s="84" t="s">
        <v>689</v>
      </c>
      <c r="B182" s="87" t="s">
        <v>690</v>
      </c>
      <c r="C182" s="87" t="s">
        <v>22</v>
      </c>
      <c r="D182" s="105" t="s">
        <v>624</v>
      </c>
      <c r="F182" s="85" t="str">
        <f t="shared" si="16"/>
        <v>ぐ３３</v>
      </c>
      <c r="G182" s="84" t="str">
        <f t="shared" si="17"/>
        <v>金谷太郎</v>
      </c>
      <c r="H182" s="91" t="str">
        <f t="shared" si="18"/>
        <v>東近江グリフィンズ</v>
      </c>
      <c r="I182" s="105" t="s">
        <v>9</v>
      </c>
      <c r="J182" s="92">
        <v>1976</v>
      </c>
      <c r="K182" s="90">
        <f t="shared" si="19"/>
        <v>43</v>
      </c>
      <c r="L182" s="85" t="str">
        <f t="shared" si="15"/>
        <v>OK</v>
      </c>
      <c r="M182" s="146" t="s">
        <v>322</v>
      </c>
    </row>
    <row r="183" spans="1:13" customFormat="1">
      <c r="A183" s="84" t="s">
        <v>691</v>
      </c>
      <c r="B183" s="87" t="s">
        <v>27</v>
      </c>
      <c r="C183" s="87" t="s">
        <v>28</v>
      </c>
      <c r="D183" s="105" t="s">
        <v>624</v>
      </c>
      <c r="F183" s="85" t="str">
        <f t="shared" si="16"/>
        <v>ぐ３４</v>
      </c>
      <c r="G183" s="84" t="str">
        <f t="shared" si="17"/>
        <v>古市卓志</v>
      </c>
      <c r="H183" s="91" t="str">
        <f t="shared" si="18"/>
        <v>東近江グリフィンズ</v>
      </c>
      <c r="I183" s="105" t="s">
        <v>9</v>
      </c>
      <c r="J183" s="92">
        <v>1974</v>
      </c>
      <c r="K183" s="90">
        <f t="shared" si="19"/>
        <v>45</v>
      </c>
      <c r="L183" s="85" t="str">
        <f t="shared" si="15"/>
        <v>OK</v>
      </c>
      <c r="M183" s="146" t="s">
        <v>322</v>
      </c>
    </row>
    <row r="184" spans="1:13" customFormat="1">
      <c r="A184" s="84" t="s">
        <v>692</v>
      </c>
      <c r="B184" s="95" t="s">
        <v>687</v>
      </c>
      <c r="C184" s="95" t="s">
        <v>693</v>
      </c>
      <c r="D184" s="105" t="s">
        <v>624</v>
      </c>
      <c r="F184" s="85" t="str">
        <f t="shared" si="16"/>
        <v>ぐ３５</v>
      </c>
      <c r="G184" s="146" t="str">
        <f t="shared" si="17"/>
        <v>佐野香織</v>
      </c>
      <c r="H184" s="91" t="str">
        <f t="shared" si="18"/>
        <v>東近江グリフィンズ</v>
      </c>
      <c r="I184" s="150" t="s">
        <v>17</v>
      </c>
      <c r="J184" s="92">
        <v>1980</v>
      </c>
      <c r="K184" s="90">
        <f t="shared" si="19"/>
        <v>39</v>
      </c>
      <c r="L184" s="85" t="str">
        <f t="shared" si="15"/>
        <v>OK</v>
      </c>
      <c r="M184" s="146" t="s">
        <v>643</v>
      </c>
    </row>
    <row r="185" spans="1:13" customFormat="1">
      <c r="A185" s="84" t="s">
        <v>694</v>
      </c>
      <c r="B185" s="87" t="s">
        <v>695</v>
      </c>
      <c r="C185" s="87" t="s">
        <v>696</v>
      </c>
      <c r="D185" s="105" t="s">
        <v>624</v>
      </c>
      <c r="F185" s="85" t="str">
        <f t="shared" si="16"/>
        <v>ぐ３６</v>
      </c>
      <c r="G185" s="146" t="str">
        <f t="shared" si="17"/>
        <v>向井章人</v>
      </c>
      <c r="H185" s="91" t="str">
        <f t="shared" si="18"/>
        <v>東近江グリフィンズ</v>
      </c>
      <c r="I185" s="105" t="s">
        <v>9</v>
      </c>
      <c r="J185" s="92">
        <v>1992</v>
      </c>
      <c r="K185" s="90">
        <f t="shared" si="19"/>
        <v>27</v>
      </c>
      <c r="L185" s="85" t="str">
        <f t="shared" si="15"/>
        <v>OK</v>
      </c>
      <c r="M185" s="146" t="s">
        <v>643</v>
      </c>
    </row>
    <row r="186" spans="1:13" customFormat="1">
      <c r="A186" s="84" t="s">
        <v>697</v>
      </c>
      <c r="B186" s="95" t="s">
        <v>698</v>
      </c>
      <c r="C186" s="95" t="s">
        <v>699</v>
      </c>
      <c r="D186" s="105" t="s">
        <v>624</v>
      </c>
      <c r="F186" s="85" t="str">
        <f t="shared" si="16"/>
        <v>ぐ３７</v>
      </c>
      <c r="G186" s="146" t="str">
        <f t="shared" si="17"/>
        <v>吉村安梨佐</v>
      </c>
      <c r="H186" s="91" t="str">
        <f t="shared" si="18"/>
        <v>東近江グリフィンズ</v>
      </c>
      <c r="I186" s="150" t="s">
        <v>17</v>
      </c>
      <c r="J186" s="92">
        <v>1986</v>
      </c>
      <c r="K186" s="90">
        <f t="shared" si="19"/>
        <v>33</v>
      </c>
      <c r="L186" s="85" t="str">
        <f t="shared" si="15"/>
        <v>OK</v>
      </c>
      <c r="M186" s="146" t="s">
        <v>643</v>
      </c>
    </row>
    <row r="187" spans="1:13" customFormat="1">
      <c r="A187" s="84" t="s">
        <v>700</v>
      </c>
      <c r="B187" s="95" t="s">
        <v>701</v>
      </c>
      <c r="C187" s="95" t="s">
        <v>702</v>
      </c>
      <c r="D187" s="105" t="s">
        <v>624</v>
      </c>
      <c r="F187" s="85" t="str">
        <f t="shared" si="16"/>
        <v>ぐ３８</v>
      </c>
      <c r="G187" s="146" t="str">
        <f t="shared" si="17"/>
        <v>荒木麻友</v>
      </c>
      <c r="H187" s="91" t="str">
        <f t="shared" si="18"/>
        <v>東近江グリフィンズ</v>
      </c>
      <c r="I187" s="150" t="s">
        <v>17</v>
      </c>
      <c r="J187" s="92">
        <v>1984</v>
      </c>
      <c r="K187" s="90">
        <f t="shared" si="19"/>
        <v>35</v>
      </c>
      <c r="L187" s="85" t="str">
        <f t="shared" si="15"/>
        <v>OK</v>
      </c>
      <c r="M187" s="146" t="s">
        <v>643</v>
      </c>
    </row>
    <row r="188" spans="1:13" customFormat="1">
      <c r="A188" s="84" t="s">
        <v>703</v>
      </c>
      <c r="B188" s="87" t="s">
        <v>704</v>
      </c>
      <c r="C188" s="87" t="s">
        <v>705</v>
      </c>
      <c r="D188" s="105" t="s">
        <v>624</v>
      </c>
      <c r="F188" s="85" t="str">
        <f t="shared" si="16"/>
        <v>ぐ３９</v>
      </c>
      <c r="G188" s="146" t="str">
        <f t="shared" si="17"/>
        <v>菊地健太郎</v>
      </c>
      <c r="H188" s="91" t="str">
        <f t="shared" si="18"/>
        <v>東近江グリフィンズ</v>
      </c>
      <c r="I188" s="105" t="s">
        <v>9</v>
      </c>
      <c r="J188" s="92">
        <v>1991</v>
      </c>
      <c r="K188" s="90">
        <f t="shared" si="19"/>
        <v>28</v>
      </c>
      <c r="L188" s="85" t="str">
        <f t="shared" si="15"/>
        <v>OK</v>
      </c>
      <c r="M188" s="105" t="s">
        <v>643</v>
      </c>
    </row>
    <row r="189" spans="1:13" customFormat="1">
      <c r="A189" s="84" t="s">
        <v>706</v>
      </c>
      <c r="B189" s="87" t="s">
        <v>707</v>
      </c>
      <c r="C189" s="87" t="s">
        <v>708</v>
      </c>
      <c r="D189" s="105" t="s">
        <v>624</v>
      </c>
      <c r="F189" s="85" t="str">
        <f t="shared" si="16"/>
        <v>ぐ４０</v>
      </c>
      <c r="G189" s="146" t="str">
        <f t="shared" si="17"/>
        <v>瀬古悠貴</v>
      </c>
      <c r="H189" s="91" t="str">
        <f t="shared" si="18"/>
        <v>東近江グリフィンズ</v>
      </c>
      <c r="I189" s="105" t="s">
        <v>9</v>
      </c>
      <c r="J189" s="92">
        <v>1992</v>
      </c>
      <c r="K189" s="90">
        <f t="shared" si="19"/>
        <v>27</v>
      </c>
      <c r="L189" s="85" t="str">
        <f t="shared" si="15"/>
        <v>OK</v>
      </c>
      <c r="M189" s="105" t="s">
        <v>643</v>
      </c>
    </row>
    <row r="190" spans="1:13" customFormat="1">
      <c r="A190" s="84" t="s">
        <v>709</v>
      </c>
      <c r="B190" s="87" t="s">
        <v>710</v>
      </c>
      <c r="C190" s="87" t="s">
        <v>711</v>
      </c>
      <c r="D190" s="105" t="s">
        <v>624</v>
      </c>
      <c r="F190" s="85" t="str">
        <f t="shared" si="16"/>
        <v>ぐ４１</v>
      </c>
      <c r="G190" s="146" t="str">
        <f t="shared" si="17"/>
        <v>鈴置朋也</v>
      </c>
      <c r="H190" s="91" t="str">
        <f t="shared" si="18"/>
        <v>東近江グリフィンズ</v>
      </c>
      <c r="I190" s="105" t="s">
        <v>9</v>
      </c>
      <c r="J190" s="105">
        <v>1992</v>
      </c>
      <c r="K190" s="90">
        <f t="shared" si="19"/>
        <v>27</v>
      </c>
      <c r="L190" s="85" t="str">
        <f t="shared" si="15"/>
        <v>OK</v>
      </c>
      <c r="M190" s="105" t="s">
        <v>643</v>
      </c>
    </row>
    <row r="191" spans="1:13" customFormat="1">
      <c r="A191" s="84" t="s">
        <v>712</v>
      </c>
      <c r="B191" s="87" t="s">
        <v>35</v>
      </c>
      <c r="C191" s="87" t="s">
        <v>661</v>
      </c>
      <c r="D191" s="105" t="s">
        <v>624</v>
      </c>
      <c r="F191" s="85" t="str">
        <f t="shared" si="16"/>
        <v>ぐ４２</v>
      </c>
      <c r="G191" s="146" t="str">
        <f t="shared" si="17"/>
        <v>山本順子</v>
      </c>
      <c r="H191" s="91" t="str">
        <f t="shared" si="18"/>
        <v>東近江グリフィンズ</v>
      </c>
      <c r="I191" s="150" t="s">
        <v>254</v>
      </c>
      <c r="J191" s="92">
        <v>1976</v>
      </c>
      <c r="K191" s="90">
        <f t="shared" si="19"/>
        <v>43</v>
      </c>
      <c r="L191" s="85" t="str">
        <f t="shared" si="15"/>
        <v>OK</v>
      </c>
      <c r="M191" s="105" t="s">
        <v>398</v>
      </c>
    </row>
    <row r="192" spans="1:13" customFormat="1">
      <c r="A192" s="84" t="s">
        <v>713</v>
      </c>
      <c r="B192" s="87" t="s">
        <v>714</v>
      </c>
      <c r="C192" s="87" t="s">
        <v>715</v>
      </c>
      <c r="D192" s="105" t="s">
        <v>601</v>
      </c>
      <c r="E192" s="105"/>
      <c r="F192" s="85" t="str">
        <f t="shared" si="16"/>
        <v>ぐ４３</v>
      </c>
      <c r="G192" s="84" t="str">
        <f t="shared" si="17"/>
        <v>森寿人</v>
      </c>
      <c r="H192" s="105" t="s">
        <v>602</v>
      </c>
      <c r="I192" s="105" t="s">
        <v>116</v>
      </c>
      <c r="J192" s="92">
        <v>1978</v>
      </c>
      <c r="K192" s="90">
        <f t="shared" si="19"/>
        <v>41</v>
      </c>
      <c r="L192" s="85" t="str">
        <f t="shared" si="15"/>
        <v>OK</v>
      </c>
      <c r="M192" s="105" t="s">
        <v>620</v>
      </c>
    </row>
    <row r="193" spans="1:13" customFormat="1">
      <c r="A193" s="84" t="s">
        <v>716</v>
      </c>
      <c r="B193" s="95" t="s">
        <v>33</v>
      </c>
      <c r="C193" s="95" t="s">
        <v>717</v>
      </c>
      <c r="D193" s="105" t="s">
        <v>601</v>
      </c>
      <c r="E193" s="105"/>
      <c r="F193" s="85" t="str">
        <f t="shared" si="16"/>
        <v>ぐ４４</v>
      </c>
      <c r="G193" s="84" t="str">
        <f t="shared" si="17"/>
        <v>山口千恵</v>
      </c>
      <c r="H193" s="105" t="s">
        <v>602</v>
      </c>
      <c r="I193" s="150" t="s">
        <v>254</v>
      </c>
      <c r="J193" s="92">
        <v>1979</v>
      </c>
      <c r="K193" s="90">
        <f t="shared" si="19"/>
        <v>40</v>
      </c>
      <c r="L193" s="85" t="str">
        <f t="shared" si="15"/>
        <v>OK</v>
      </c>
      <c r="M193" s="105" t="s">
        <v>438</v>
      </c>
    </row>
    <row r="194" spans="1:13" customFormat="1">
      <c r="A194" s="151">
        <v>43696</v>
      </c>
      <c r="B194" s="93"/>
      <c r="C194" s="93"/>
      <c r="D194" s="152"/>
      <c r="E194" s="84"/>
      <c r="F194" s="140"/>
      <c r="G194" s="84"/>
      <c r="H194" s="153"/>
      <c r="I194" s="154"/>
      <c r="J194" s="89"/>
      <c r="K194" s="90"/>
      <c r="L194" s="85" t="str">
        <f t="shared" si="15"/>
        <v/>
      </c>
      <c r="M194" s="62"/>
    </row>
    <row r="195" spans="1:13" customFormat="1">
      <c r="A195" s="84"/>
      <c r="B195" s="93"/>
      <c r="C195" s="93"/>
      <c r="D195" s="152"/>
      <c r="E195" s="84"/>
      <c r="F195" s="140"/>
      <c r="G195" s="84"/>
      <c r="H195" s="153"/>
      <c r="I195" s="154"/>
      <c r="J195" s="89"/>
      <c r="K195" s="90"/>
      <c r="L195" s="85" t="str">
        <f t="shared" si="15"/>
        <v/>
      </c>
      <c r="M195" s="62"/>
    </row>
    <row r="196" spans="1:13" customFormat="1">
      <c r="A196" s="84"/>
      <c r="B196" s="93"/>
      <c r="C196" s="93"/>
      <c r="D196" s="152"/>
      <c r="E196" s="84"/>
      <c r="F196" s="140"/>
      <c r="G196" s="84"/>
      <c r="H196" s="153"/>
      <c r="I196" s="154"/>
      <c r="J196" s="89"/>
      <c r="K196" s="90"/>
      <c r="L196" s="85" t="str">
        <f t="shared" si="15"/>
        <v/>
      </c>
      <c r="M196" s="62"/>
    </row>
    <row r="197" spans="1:13" customFormat="1">
      <c r="A197" s="84"/>
      <c r="B197" s="93"/>
      <c r="C197" s="93"/>
      <c r="D197" s="152"/>
      <c r="E197" s="84"/>
      <c r="F197" s="140"/>
      <c r="G197" s="84"/>
      <c r="H197" s="153"/>
      <c r="I197" s="154"/>
      <c r="J197" s="89"/>
      <c r="K197" s="90"/>
      <c r="L197" s="85" t="str">
        <f t="shared" si="15"/>
        <v/>
      </c>
      <c r="M197" s="62"/>
    </row>
    <row r="198" spans="1:13">
      <c r="B198" s="87"/>
      <c r="C198" s="87"/>
      <c r="D198" s="87"/>
      <c r="F198" s="85"/>
      <c r="K198" s="90"/>
      <c r="L198" s="85" t="str">
        <f t="shared" si="15"/>
        <v/>
      </c>
    </row>
    <row r="199" spans="1:13">
      <c r="B199" s="87"/>
      <c r="C199" s="87"/>
      <c r="D199" s="87"/>
      <c r="F199" s="85"/>
      <c r="K199" s="90"/>
      <c r="L199" s="85"/>
    </row>
    <row r="200" spans="1:13">
      <c r="B200" s="752" t="s">
        <v>718</v>
      </c>
      <c r="C200" s="752"/>
      <c r="D200" s="760" t="s">
        <v>719</v>
      </c>
      <c r="E200" s="760"/>
      <c r="F200" s="760"/>
      <c r="G200" s="760"/>
      <c r="H200" s="761" t="s">
        <v>720</v>
      </c>
      <c r="I200" s="761"/>
      <c r="L200" s="85"/>
    </row>
    <row r="201" spans="1:13">
      <c r="B201" s="752"/>
      <c r="C201" s="752"/>
      <c r="D201" s="760"/>
      <c r="E201" s="760"/>
      <c r="F201" s="760"/>
      <c r="G201" s="760"/>
      <c r="H201" s="761"/>
      <c r="I201" s="761"/>
      <c r="L201" s="85"/>
    </row>
    <row r="202" spans="1:13">
      <c r="D202" s="87"/>
      <c r="F202" s="85"/>
      <c r="G202" s="84" t="s">
        <v>313</v>
      </c>
      <c r="H202" s="754" t="s">
        <v>314</v>
      </c>
      <c r="I202" s="754"/>
      <c r="J202" s="754"/>
      <c r="K202" s="85"/>
      <c r="L202" s="85"/>
    </row>
    <row r="203" spans="1:13" ht="13.5" customHeight="1">
      <c r="B203" s="754" t="s">
        <v>127</v>
      </c>
      <c r="C203" s="754"/>
      <c r="D203" s="135" t="s">
        <v>318</v>
      </c>
      <c r="F203" s="85"/>
      <c r="G203" s="86">
        <f>COUNTIF($M$205:$M$240,"東近江市")</f>
        <v>18</v>
      </c>
      <c r="H203" s="755">
        <f>(G203/RIGHT(A235,2))</f>
        <v>0.58064516129032262</v>
      </c>
      <c r="I203" s="755"/>
      <c r="J203" s="755"/>
      <c r="K203" s="85"/>
      <c r="L203" s="85"/>
    </row>
    <row r="204" spans="1:13" ht="13.5" customHeight="1">
      <c r="B204" s="84" t="s">
        <v>126</v>
      </c>
      <c r="C204" s="134"/>
      <c r="D204" s="62" t="s">
        <v>316</v>
      </c>
      <c r="E204" s="62"/>
      <c r="F204" s="62"/>
      <c r="G204" s="86"/>
      <c r="I204" s="136"/>
      <c r="J204" s="136"/>
      <c r="K204" s="85"/>
      <c r="L204" s="85"/>
    </row>
    <row r="205" spans="1:13">
      <c r="A205" s="87" t="s">
        <v>721</v>
      </c>
      <c r="B205" s="146" t="s">
        <v>124</v>
      </c>
      <c r="C205" s="84" t="s">
        <v>125</v>
      </c>
      <c r="D205" s="87" t="s">
        <v>126</v>
      </c>
      <c r="F205" s="84" t="str">
        <f>A205</f>
        <v>け０１</v>
      </c>
      <c r="G205" s="84" t="str">
        <f t="shared" ref="G205:G242" si="20">B205&amp;C205</f>
        <v>稲岡和紀</v>
      </c>
      <c r="H205" s="91" t="s">
        <v>127</v>
      </c>
      <c r="I205" s="91" t="s">
        <v>9</v>
      </c>
      <c r="J205" s="89">
        <v>1978</v>
      </c>
      <c r="K205" s="89">
        <f t="shared" ref="K205:K242" si="21">IF(J205="","",(2019-J205))</f>
        <v>41</v>
      </c>
      <c r="L205" s="85" t="str">
        <f t="shared" ref="L205:L241" si="22">IF(G205="","",IF(COUNTIF($G$6:$G$509,G205)&gt;1,"2重登録","OK"))</f>
        <v>OK</v>
      </c>
      <c r="M205" s="93" t="s">
        <v>722</v>
      </c>
    </row>
    <row r="206" spans="1:13">
      <c r="A206" s="87" t="s">
        <v>723</v>
      </c>
      <c r="B206" s="146" t="s">
        <v>122</v>
      </c>
      <c r="C206" s="87" t="s">
        <v>724</v>
      </c>
      <c r="D206" s="87" t="s">
        <v>126</v>
      </c>
      <c r="F206" s="84" t="str">
        <f t="shared" ref="F206:F239" si="23">A206</f>
        <v>け０２</v>
      </c>
      <c r="G206" s="87" t="str">
        <f t="shared" si="20"/>
        <v>川上政治</v>
      </c>
      <c r="H206" s="91" t="s">
        <v>127</v>
      </c>
      <c r="I206" s="91" t="s">
        <v>9</v>
      </c>
      <c r="J206" s="92">
        <v>1970</v>
      </c>
      <c r="K206" s="89">
        <f t="shared" si="21"/>
        <v>49</v>
      </c>
      <c r="L206" s="85" t="str">
        <f t="shared" si="22"/>
        <v>OK</v>
      </c>
      <c r="M206" s="93" t="s">
        <v>722</v>
      </c>
    </row>
    <row r="207" spans="1:13">
      <c r="A207" s="87" t="s">
        <v>725</v>
      </c>
      <c r="B207" s="146" t="s">
        <v>56</v>
      </c>
      <c r="C207" s="84" t="s">
        <v>726</v>
      </c>
      <c r="D207" s="84" t="s">
        <v>126</v>
      </c>
      <c r="E207" s="84" t="s">
        <v>727</v>
      </c>
      <c r="F207" s="84" t="str">
        <f t="shared" si="23"/>
        <v>け０３</v>
      </c>
      <c r="G207" s="84" t="str">
        <f t="shared" si="20"/>
        <v>上村悠大</v>
      </c>
      <c r="H207" s="91" t="s">
        <v>127</v>
      </c>
      <c r="I207" s="91" t="s">
        <v>9</v>
      </c>
      <c r="J207" s="89">
        <v>2001</v>
      </c>
      <c r="K207" s="89">
        <f t="shared" si="21"/>
        <v>18</v>
      </c>
      <c r="L207" s="85" t="str">
        <f t="shared" si="22"/>
        <v>OK</v>
      </c>
      <c r="M207" s="84" t="s">
        <v>728</v>
      </c>
    </row>
    <row r="208" spans="1:13">
      <c r="A208" s="87" t="s">
        <v>729</v>
      </c>
      <c r="B208" s="146" t="s">
        <v>56</v>
      </c>
      <c r="C208" s="84" t="s">
        <v>57</v>
      </c>
      <c r="D208" s="87" t="s">
        <v>126</v>
      </c>
      <c r="F208" s="84" t="str">
        <f t="shared" si="23"/>
        <v>け０４</v>
      </c>
      <c r="G208" s="84" t="str">
        <f t="shared" si="20"/>
        <v>上村　武</v>
      </c>
      <c r="H208" s="91" t="s">
        <v>127</v>
      </c>
      <c r="I208" s="91" t="s">
        <v>9</v>
      </c>
      <c r="J208" s="89">
        <v>1978</v>
      </c>
      <c r="K208" s="89">
        <f t="shared" si="21"/>
        <v>41</v>
      </c>
      <c r="L208" s="85" t="str">
        <f t="shared" si="22"/>
        <v>OK</v>
      </c>
      <c r="M208" s="84" t="s">
        <v>728</v>
      </c>
    </row>
    <row r="209" spans="1:13">
      <c r="A209" s="87" t="s">
        <v>730</v>
      </c>
      <c r="B209" s="156" t="s">
        <v>122</v>
      </c>
      <c r="C209" s="126" t="s">
        <v>731</v>
      </c>
      <c r="D209" s="84" t="s">
        <v>126</v>
      </c>
      <c r="E209" s="84" t="s">
        <v>727</v>
      </c>
      <c r="F209" s="84" t="str">
        <f t="shared" si="23"/>
        <v>け０５</v>
      </c>
      <c r="G209" s="84" t="str">
        <f t="shared" si="20"/>
        <v>川上悠作</v>
      </c>
      <c r="H209" s="91" t="s">
        <v>127</v>
      </c>
      <c r="I209" s="91" t="s">
        <v>9</v>
      </c>
      <c r="J209" s="92">
        <v>2000</v>
      </c>
      <c r="K209" s="89">
        <f t="shared" si="21"/>
        <v>19</v>
      </c>
      <c r="L209" s="85" t="str">
        <f t="shared" si="22"/>
        <v>OK</v>
      </c>
      <c r="M209" s="93" t="s">
        <v>722</v>
      </c>
    </row>
    <row r="210" spans="1:13">
      <c r="A210" s="87" t="s">
        <v>732</v>
      </c>
      <c r="B210" s="146" t="s">
        <v>128</v>
      </c>
      <c r="C210" s="87" t="s">
        <v>129</v>
      </c>
      <c r="D210" s="84" t="s">
        <v>126</v>
      </c>
      <c r="F210" s="84" t="str">
        <f t="shared" si="23"/>
        <v>け０６</v>
      </c>
      <c r="G210" s="84" t="str">
        <f t="shared" si="20"/>
        <v>川並和之</v>
      </c>
      <c r="H210" s="91" t="s">
        <v>127</v>
      </c>
      <c r="I210" s="91" t="s">
        <v>9</v>
      </c>
      <c r="J210" s="92">
        <v>1959</v>
      </c>
      <c r="K210" s="157">
        <f t="shared" si="21"/>
        <v>60</v>
      </c>
      <c r="L210" s="85" t="str">
        <f t="shared" si="22"/>
        <v>OK</v>
      </c>
      <c r="M210" s="93" t="s">
        <v>722</v>
      </c>
    </row>
    <row r="211" spans="1:13">
      <c r="A211" s="87" t="s">
        <v>733</v>
      </c>
      <c r="B211" s="146" t="s">
        <v>130</v>
      </c>
      <c r="C211" s="87" t="s">
        <v>62</v>
      </c>
      <c r="D211" s="84" t="s">
        <v>126</v>
      </c>
      <c r="F211" s="84" t="str">
        <f t="shared" si="23"/>
        <v>け０７</v>
      </c>
      <c r="G211" s="84" t="str">
        <f t="shared" si="20"/>
        <v>木村善和</v>
      </c>
      <c r="H211" s="91" t="s">
        <v>127</v>
      </c>
      <c r="I211" s="91" t="s">
        <v>9</v>
      </c>
      <c r="J211" s="92">
        <v>1962</v>
      </c>
      <c r="K211" s="157">
        <f t="shared" si="21"/>
        <v>57</v>
      </c>
      <c r="L211" s="85" t="str">
        <f t="shared" si="22"/>
        <v>OK</v>
      </c>
      <c r="M211" s="84" t="s">
        <v>734</v>
      </c>
    </row>
    <row r="212" spans="1:13">
      <c r="A212" s="87" t="s">
        <v>735</v>
      </c>
      <c r="B212" s="146" t="s">
        <v>44</v>
      </c>
      <c r="C212" s="87" t="s">
        <v>131</v>
      </c>
      <c r="D212" s="84" t="s">
        <v>126</v>
      </c>
      <c r="F212" s="84" t="str">
        <f t="shared" si="23"/>
        <v>け０８</v>
      </c>
      <c r="G212" s="84" t="str">
        <f t="shared" si="20"/>
        <v>竹村　治</v>
      </c>
      <c r="H212" s="91" t="s">
        <v>127</v>
      </c>
      <c r="I212" s="91" t="s">
        <v>9</v>
      </c>
      <c r="J212" s="92">
        <v>1961</v>
      </c>
      <c r="K212" s="89">
        <f t="shared" si="21"/>
        <v>58</v>
      </c>
      <c r="L212" s="85" t="str">
        <f t="shared" si="22"/>
        <v>OK</v>
      </c>
      <c r="M212" s="84" t="s">
        <v>736</v>
      </c>
    </row>
    <row r="213" spans="1:13">
      <c r="A213" s="87" t="s">
        <v>737</v>
      </c>
      <c r="B213" s="146" t="s">
        <v>13</v>
      </c>
      <c r="C213" s="84" t="s">
        <v>738</v>
      </c>
      <c r="D213" s="87" t="s">
        <v>126</v>
      </c>
      <c r="F213" s="84" t="str">
        <f t="shared" si="23"/>
        <v>け０９</v>
      </c>
      <c r="G213" s="87" t="str">
        <f t="shared" si="20"/>
        <v>田中　淳</v>
      </c>
      <c r="H213" s="91" t="s">
        <v>127</v>
      </c>
      <c r="I213" s="91" t="s">
        <v>9</v>
      </c>
      <c r="J213" s="89">
        <v>1989</v>
      </c>
      <c r="K213" s="89">
        <f t="shared" si="21"/>
        <v>30</v>
      </c>
      <c r="L213" s="85" t="str">
        <f t="shared" si="22"/>
        <v>OK</v>
      </c>
      <c r="M213" s="93" t="s">
        <v>722</v>
      </c>
    </row>
    <row r="214" spans="1:13">
      <c r="A214" s="87" t="s">
        <v>739</v>
      </c>
      <c r="B214" s="146" t="s">
        <v>14</v>
      </c>
      <c r="C214" s="87" t="s">
        <v>132</v>
      </c>
      <c r="D214" s="84" t="s">
        <v>126</v>
      </c>
      <c r="F214" s="84" t="str">
        <f t="shared" si="23"/>
        <v>け１０</v>
      </c>
      <c r="G214" s="84" t="str">
        <f t="shared" si="20"/>
        <v>坪田真嘉</v>
      </c>
      <c r="H214" s="91" t="s">
        <v>127</v>
      </c>
      <c r="I214" s="91" t="s">
        <v>9</v>
      </c>
      <c r="J214" s="92">
        <v>1976</v>
      </c>
      <c r="K214" s="157">
        <f t="shared" si="21"/>
        <v>43</v>
      </c>
      <c r="L214" s="85" t="str">
        <f t="shared" si="22"/>
        <v>OK</v>
      </c>
      <c r="M214" s="93" t="s">
        <v>722</v>
      </c>
    </row>
    <row r="215" spans="1:13">
      <c r="A215" s="87" t="s">
        <v>740</v>
      </c>
      <c r="B215" s="146" t="s">
        <v>133</v>
      </c>
      <c r="C215" s="87" t="s">
        <v>134</v>
      </c>
      <c r="D215" s="84" t="s">
        <v>126</v>
      </c>
      <c r="F215" s="84" t="str">
        <f t="shared" si="23"/>
        <v>け１１</v>
      </c>
      <c r="G215" s="84" t="str">
        <f t="shared" si="20"/>
        <v>永里裕次</v>
      </c>
      <c r="H215" s="91" t="s">
        <v>127</v>
      </c>
      <c r="I215" s="91" t="s">
        <v>9</v>
      </c>
      <c r="J215" s="92">
        <v>1979</v>
      </c>
      <c r="K215" s="157">
        <f t="shared" si="21"/>
        <v>40</v>
      </c>
      <c r="L215" s="85" t="str">
        <f t="shared" si="22"/>
        <v>OK</v>
      </c>
      <c r="M215" s="84" t="s">
        <v>741</v>
      </c>
    </row>
    <row r="216" spans="1:13">
      <c r="A216" s="87" t="s">
        <v>742</v>
      </c>
      <c r="B216" s="146" t="s">
        <v>58</v>
      </c>
      <c r="C216" s="84" t="s">
        <v>743</v>
      </c>
      <c r="D216" s="87" t="s">
        <v>126</v>
      </c>
      <c r="F216" s="84" t="str">
        <f t="shared" si="23"/>
        <v>け１２</v>
      </c>
      <c r="G216" s="84" t="str">
        <f t="shared" si="20"/>
        <v>西田和教</v>
      </c>
      <c r="H216" s="91" t="s">
        <v>127</v>
      </c>
      <c r="I216" s="91" t="s">
        <v>9</v>
      </c>
      <c r="J216" s="89">
        <v>1961</v>
      </c>
      <c r="K216" s="89">
        <f t="shared" si="21"/>
        <v>58</v>
      </c>
      <c r="L216" s="85" t="str">
        <f t="shared" si="22"/>
        <v>OK</v>
      </c>
      <c r="M216" s="84" t="s">
        <v>728</v>
      </c>
    </row>
    <row r="217" spans="1:13">
      <c r="A217" s="87" t="s">
        <v>744</v>
      </c>
      <c r="B217" s="146" t="s">
        <v>135</v>
      </c>
      <c r="C217" s="87" t="s">
        <v>136</v>
      </c>
      <c r="D217" s="84" t="s">
        <v>126</v>
      </c>
      <c r="F217" s="84" t="str">
        <f t="shared" si="23"/>
        <v>け１３</v>
      </c>
      <c r="G217" s="84" t="str">
        <f t="shared" si="20"/>
        <v>宮嶋利行</v>
      </c>
      <c r="H217" s="91" t="s">
        <v>127</v>
      </c>
      <c r="I217" s="91" t="s">
        <v>9</v>
      </c>
      <c r="J217" s="92">
        <v>1961</v>
      </c>
      <c r="K217" s="89">
        <f t="shared" si="21"/>
        <v>58</v>
      </c>
      <c r="L217" s="85" t="str">
        <f t="shared" si="22"/>
        <v>OK</v>
      </c>
      <c r="M217" s="84" t="s">
        <v>745</v>
      </c>
    </row>
    <row r="218" spans="1:13">
      <c r="A218" s="87" t="s">
        <v>746</v>
      </c>
      <c r="B218" s="146" t="s">
        <v>137</v>
      </c>
      <c r="C218" s="87" t="s">
        <v>138</v>
      </c>
      <c r="D218" s="84" t="s">
        <v>126</v>
      </c>
      <c r="F218" s="84" t="str">
        <f t="shared" si="23"/>
        <v>け１４</v>
      </c>
      <c r="G218" s="84" t="str">
        <f t="shared" si="20"/>
        <v>山口直彦</v>
      </c>
      <c r="H218" s="91" t="s">
        <v>127</v>
      </c>
      <c r="I218" s="91" t="s">
        <v>9</v>
      </c>
      <c r="J218" s="92">
        <v>1986</v>
      </c>
      <c r="K218" s="157">
        <f t="shared" si="21"/>
        <v>33</v>
      </c>
      <c r="L218" s="85" t="str">
        <f t="shared" si="22"/>
        <v>OK</v>
      </c>
      <c r="M218" s="93" t="s">
        <v>722</v>
      </c>
    </row>
    <row r="219" spans="1:13">
      <c r="A219" s="87" t="s">
        <v>747</v>
      </c>
      <c r="B219" s="146" t="s">
        <v>137</v>
      </c>
      <c r="C219" s="87" t="s">
        <v>139</v>
      </c>
      <c r="D219" s="84" t="s">
        <v>126</v>
      </c>
      <c r="F219" s="84" t="str">
        <f t="shared" si="23"/>
        <v>け１５</v>
      </c>
      <c r="G219" s="84" t="str">
        <f t="shared" si="20"/>
        <v>山口真彦</v>
      </c>
      <c r="H219" s="91" t="s">
        <v>127</v>
      </c>
      <c r="I219" s="91" t="s">
        <v>9</v>
      </c>
      <c r="J219" s="92">
        <v>1988</v>
      </c>
      <c r="K219" s="89">
        <f t="shared" si="21"/>
        <v>31</v>
      </c>
      <c r="L219" s="85" t="str">
        <f t="shared" si="22"/>
        <v>OK</v>
      </c>
      <c r="M219" s="93" t="s">
        <v>722</v>
      </c>
    </row>
    <row r="220" spans="1:13">
      <c r="A220" s="87" t="s">
        <v>748</v>
      </c>
      <c r="B220" s="146" t="s">
        <v>137</v>
      </c>
      <c r="C220" s="84" t="s">
        <v>749</v>
      </c>
      <c r="D220" s="87" t="s">
        <v>126</v>
      </c>
      <c r="E220" s="84" t="s">
        <v>750</v>
      </c>
      <c r="F220" s="84" t="str">
        <f t="shared" si="23"/>
        <v>け１６</v>
      </c>
      <c r="G220" s="84" t="str">
        <f t="shared" si="20"/>
        <v>山口達也</v>
      </c>
      <c r="H220" s="91" t="s">
        <v>127</v>
      </c>
      <c r="I220" s="91" t="s">
        <v>9</v>
      </c>
      <c r="J220" s="89">
        <v>1999</v>
      </c>
      <c r="K220" s="89">
        <f t="shared" si="21"/>
        <v>20</v>
      </c>
      <c r="L220" s="85" t="str">
        <f t="shared" si="22"/>
        <v>OK</v>
      </c>
      <c r="M220" s="93" t="s">
        <v>722</v>
      </c>
    </row>
    <row r="221" spans="1:13">
      <c r="A221" s="87" t="s">
        <v>751</v>
      </c>
      <c r="B221" s="95" t="s">
        <v>142</v>
      </c>
      <c r="C221" s="93" t="s">
        <v>143</v>
      </c>
      <c r="D221" s="84" t="s">
        <v>126</v>
      </c>
      <c r="F221" s="84" t="str">
        <f t="shared" si="23"/>
        <v>け１７</v>
      </c>
      <c r="G221" s="87" t="str">
        <f t="shared" si="20"/>
        <v>石原はる美</v>
      </c>
      <c r="H221" s="91" t="s">
        <v>127</v>
      </c>
      <c r="I221" s="94" t="s">
        <v>17</v>
      </c>
      <c r="J221" s="92">
        <v>1964</v>
      </c>
      <c r="K221" s="157">
        <f t="shared" si="21"/>
        <v>55</v>
      </c>
      <c r="L221" s="85" t="str">
        <f t="shared" si="22"/>
        <v>OK</v>
      </c>
      <c r="M221" s="93" t="s">
        <v>722</v>
      </c>
    </row>
    <row r="222" spans="1:13">
      <c r="A222" s="87" t="s">
        <v>752</v>
      </c>
      <c r="B222" s="95" t="s">
        <v>753</v>
      </c>
      <c r="C222" s="93" t="s">
        <v>754</v>
      </c>
      <c r="D222" s="87" t="s">
        <v>126</v>
      </c>
      <c r="F222" s="84" t="str">
        <f t="shared" si="23"/>
        <v>け１８</v>
      </c>
      <c r="G222" s="84" t="str">
        <f t="shared" si="20"/>
        <v>池尻陽香</v>
      </c>
      <c r="H222" s="91" t="s">
        <v>127</v>
      </c>
      <c r="I222" s="158" t="s">
        <v>17</v>
      </c>
      <c r="J222" s="89">
        <v>1994</v>
      </c>
      <c r="K222" s="157">
        <f t="shared" si="21"/>
        <v>25</v>
      </c>
      <c r="L222" s="85" t="str">
        <f t="shared" si="22"/>
        <v>OK</v>
      </c>
      <c r="M222" s="84" t="s">
        <v>755</v>
      </c>
    </row>
    <row r="223" spans="1:13">
      <c r="A223" s="87" t="s">
        <v>756</v>
      </c>
      <c r="B223" s="95" t="s">
        <v>753</v>
      </c>
      <c r="C223" s="93" t="s">
        <v>757</v>
      </c>
      <c r="D223" s="87" t="s">
        <v>126</v>
      </c>
      <c r="F223" s="84" t="str">
        <f t="shared" si="23"/>
        <v>け１９</v>
      </c>
      <c r="G223" s="84" t="str">
        <f t="shared" si="20"/>
        <v>池尻姫欧</v>
      </c>
      <c r="H223" s="91" t="s">
        <v>127</v>
      </c>
      <c r="I223" s="158" t="s">
        <v>17</v>
      </c>
      <c r="J223" s="89">
        <v>1990</v>
      </c>
      <c r="K223" s="157">
        <f t="shared" si="21"/>
        <v>29</v>
      </c>
      <c r="L223" s="85" t="str">
        <f t="shared" si="22"/>
        <v>OK</v>
      </c>
      <c r="M223" s="84" t="s">
        <v>755</v>
      </c>
    </row>
    <row r="224" spans="1:13">
      <c r="A224" s="87" t="s">
        <v>758</v>
      </c>
      <c r="B224" s="95" t="s">
        <v>144</v>
      </c>
      <c r="C224" s="93" t="s">
        <v>145</v>
      </c>
      <c r="D224" s="84" t="s">
        <v>126</v>
      </c>
      <c r="F224" s="84" t="str">
        <f t="shared" si="23"/>
        <v>け２０</v>
      </c>
      <c r="G224" s="87" t="str">
        <f t="shared" si="20"/>
        <v>梶木和子</v>
      </c>
      <c r="H224" s="91" t="s">
        <v>127</v>
      </c>
      <c r="I224" s="94" t="s">
        <v>17</v>
      </c>
      <c r="J224" s="92">
        <v>1960</v>
      </c>
      <c r="K224" s="157">
        <f t="shared" si="21"/>
        <v>59</v>
      </c>
      <c r="L224" s="85" t="str">
        <f t="shared" si="22"/>
        <v>OK</v>
      </c>
      <c r="M224" s="84" t="s">
        <v>728</v>
      </c>
    </row>
    <row r="225" spans="1:13">
      <c r="A225" s="87" t="s">
        <v>759</v>
      </c>
      <c r="B225" s="159" t="s">
        <v>122</v>
      </c>
      <c r="C225" s="160" t="s">
        <v>177</v>
      </c>
      <c r="D225" s="87" t="s">
        <v>126</v>
      </c>
      <c r="E225" s="161"/>
      <c r="F225" s="84" t="str">
        <f t="shared" si="23"/>
        <v>け２１</v>
      </c>
      <c r="G225" s="87" t="str">
        <f t="shared" si="20"/>
        <v>川上美弥子</v>
      </c>
      <c r="H225" s="91" t="s">
        <v>127</v>
      </c>
      <c r="I225" s="158" t="s">
        <v>17</v>
      </c>
      <c r="J225" s="161">
        <v>1971</v>
      </c>
      <c r="K225" s="157">
        <f t="shared" si="21"/>
        <v>48</v>
      </c>
      <c r="L225" s="85" t="str">
        <f t="shared" si="22"/>
        <v>OK</v>
      </c>
      <c r="M225" s="158" t="s">
        <v>722</v>
      </c>
    </row>
    <row r="226" spans="1:13">
      <c r="A226" s="87" t="s">
        <v>760</v>
      </c>
      <c r="B226" s="95" t="s">
        <v>13</v>
      </c>
      <c r="C226" s="93" t="s">
        <v>146</v>
      </c>
      <c r="D226" s="84" t="s">
        <v>126</v>
      </c>
      <c r="F226" s="84" t="str">
        <f t="shared" si="23"/>
        <v>け２２</v>
      </c>
      <c r="G226" s="87" t="str">
        <f t="shared" si="20"/>
        <v>田中和枝</v>
      </c>
      <c r="H226" s="91" t="s">
        <v>127</v>
      </c>
      <c r="I226" s="94" t="s">
        <v>17</v>
      </c>
      <c r="J226" s="92">
        <v>1965</v>
      </c>
      <c r="K226" s="157">
        <f t="shared" si="21"/>
        <v>54</v>
      </c>
      <c r="L226" s="85" t="str">
        <f t="shared" si="22"/>
        <v>OK</v>
      </c>
      <c r="M226" s="93" t="s">
        <v>722</v>
      </c>
    </row>
    <row r="227" spans="1:13">
      <c r="A227" s="87" t="s">
        <v>761</v>
      </c>
      <c r="B227" s="95" t="s">
        <v>147</v>
      </c>
      <c r="C227" s="93" t="s">
        <v>92</v>
      </c>
      <c r="D227" s="84" t="s">
        <v>126</v>
      </c>
      <c r="F227" s="84" t="str">
        <f t="shared" si="23"/>
        <v>け２３</v>
      </c>
      <c r="G227" s="87" t="str">
        <f t="shared" si="20"/>
        <v>永松貴子</v>
      </c>
      <c r="H227" s="91" t="s">
        <v>127</v>
      </c>
      <c r="I227" s="94" t="s">
        <v>17</v>
      </c>
      <c r="J227" s="92">
        <v>1962</v>
      </c>
      <c r="K227" s="157">
        <f t="shared" si="21"/>
        <v>57</v>
      </c>
      <c r="L227" s="85" t="str">
        <f t="shared" si="22"/>
        <v>OK</v>
      </c>
      <c r="M227" s="84" t="s">
        <v>728</v>
      </c>
    </row>
    <row r="228" spans="1:13">
      <c r="A228" s="87" t="s">
        <v>762</v>
      </c>
      <c r="B228" s="95" t="s">
        <v>148</v>
      </c>
      <c r="C228" s="93" t="s">
        <v>149</v>
      </c>
      <c r="D228" s="84" t="s">
        <v>126</v>
      </c>
      <c r="F228" s="84" t="str">
        <f t="shared" si="23"/>
        <v>け２４</v>
      </c>
      <c r="G228" s="87" t="str">
        <f t="shared" si="20"/>
        <v>福永裕美</v>
      </c>
      <c r="H228" s="91" t="s">
        <v>127</v>
      </c>
      <c r="I228" s="94" t="s">
        <v>17</v>
      </c>
      <c r="J228" s="92">
        <v>1963</v>
      </c>
      <c r="K228" s="89">
        <f t="shared" si="21"/>
        <v>56</v>
      </c>
      <c r="L228" s="85" t="str">
        <f t="shared" si="22"/>
        <v>OK</v>
      </c>
      <c r="M228" s="93" t="s">
        <v>722</v>
      </c>
    </row>
    <row r="229" spans="1:13">
      <c r="A229" s="87" t="s">
        <v>763</v>
      </c>
      <c r="B229" s="95" t="s">
        <v>137</v>
      </c>
      <c r="C229" s="93" t="s">
        <v>764</v>
      </c>
      <c r="D229" s="84" t="s">
        <v>126</v>
      </c>
      <c r="F229" s="84" t="str">
        <f t="shared" si="23"/>
        <v>け２５</v>
      </c>
      <c r="G229" s="87" t="str">
        <f t="shared" si="20"/>
        <v>山口美由希</v>
      </c>
      <c r="H229" s="91" t="s">
        <v>127</v>
      </c>
      <c r="I229" s="94" t="s">
        <v>17</v>
      </c>
      <c r="J229" s="89">
        <v>1989</v>
      </c>
      <c r="K229" s="157">
        <f t="shared" si="21"/>
        <v>30</v>
      </c>
      <c r="L229" s="85" t="str">
        <f t="shared" si="22"/>
        <v>OK</v>
      </c>
      <c r="M229" s="93" t="s">
        <v>722</v>
      </c>
    </row>
    <row r="230" spans="1:13">
      <c r="A230" s="87" t="s">
        <v>765</v>
      </c>
      <c r="B230" s="146" t="s">
        <v>198</v>
      </c>
      <c r="C230" s="84" t="s">
        <v>766</v>
      </c>
      <c r="D230" s="84" t="s">
        <v>126</v>
      </c>
      <c r="F230" s="84" t="str">
        <f t="shared" si="23"/>
        <v>け２６</v>
      </c>
      <c r="G230" s="84" t="str">
        <f t="shared" si="20"/>
        <v>藤本雅之</v>
      </c>
      <c r="H230" s="91" t="s">
        <v>127</v>
      </c>
      <c r="I230" s="91" t="s">
        <v>9</v>
      </c>
      <c r="J230" s="92">
        <v>1961</v>
      </c>
      <c r="K230" s="89">
        <f t="shared" si="21"/>
        <v>58</v>
      </c>
      <c r="L230" s="85" t="str">
        <f t="shared" si="22"/>
        <v>OK</v>
      </c>
      <c r="M230" s="84" t="s">
        <v>728</v>
      </c>
    </row>
    <row r="231" spans="1:13">
      <c r="A231" s="87" t="s">
        <v>767</v>
      </c>
      <c r="B231" s="146" t="s">
        <v>768</v>
      </c>
      <c r="C231" s="84" t="s">
        <v>769</v>
      </c>
      <c r="D231" s="84" t="s">
        <v>126</v>
      </c>
      <c r="F231" s="84" t="str">
        <f t="shared" si="23"/>
        <v>け２７</v>
      </c>
      <c r="G231" s="84" t="str">
        <f t="shared" si="20"/>
        <v>福永一典</v>
      </c>
      <c r="H231" s="91" t="s">
        <v>127</v>
      </c>
      <c r="I231" s="91" t="s">
        <v>9</v>
      </c>
      <c r="J231" s="89">
        <v>1967</v>
      </c>
      <c r="K231" s="89">
        <f t="shared" si="21"/>
        <v>52</v>
      </c>
      <c r="L231" s="85" t="str">
        <f t="shared" si="22"/>
        <v>OK</v>
      </c>
      <c r="M231" s="84" t="s">
        <v>745</v>
      </c>
    </row>
    <row r="232" spans="1:13">
      <c r="A232" s="87" t="s">
        <v>770</v>
      </c>
      <c r="B232" s="146" t="s">
        <v>771</v>
      </c>
      <c r="C232" s="84" t="s">
        <v>772</v>
      </c>
      <c r="D232" s="84" t="s">
        <v>126</v>
      </c>
      <c r="F232" s="84" t="str">
        <f t="shared" si="23"/>
        <v>け２８</v>
      </c>
      <c r="G232" s="84" t="str">
        <f t="shared" si="20"/>
        <v>畑　彰</v>
      </c>
      <c r="H232" s="91" t="s">
        <v>127</v>
      </c>
      <c r="I232" s="91" t="s">
        <v>9</v>
      </c>
      <c r="J232" s="89">
        <v>1980</v>
      </c>
      <c r="K232" s="89">
        <f t="shared" si="21"/>
        <v>39</v>
      </c>
      <c r="L232" s="85" t="str">
        <f t="shared" si="22"/>
        <v>OK</v>
      </c>
      <c r="M232" s="93" t="s">
        <v>722</v>
      </c>
    </row>
    <row r="233" spans="1:13">
      <c r="A233" s="87" t="s">
        <v>773</v>
      </c>
      <c r="B233" s="95" t="s">
        <v>774</v>
      </c>
      <c r="C233" s="95" t="s">
        <v>201</v>
      </c>
      <c r="D233" s="84" t="s">
        <v>126</v>
      </c>
      <c r="F233" s="84" t="str">
        <f t="shared" si="23"/>
        <v>け２９</v>
      </c>
      <c r="G233" s="84" t="str">
        <f t="shared" si="20"/>
        <v>竹内早苗</v>
      </c>
      <c r="H233" s="91" t="s">
        <v>127</v>
      </c>
      <c r="I233" s="94" t="s">
        <v>17</v>
      </c>
      <c r="J233" s="89">
        <v>1977</v>
      </c>
      <c r="K233" s="89">
        <f t="shared" si="21"/>
        <v>42</v>
      </c>
      <c r="L233" s="85" t="str">
        <f t="shared" si="22"/>
        <v>OK</v>
      </c>
      <c r="M233" s="84" t="s">
        <v>745</v>
      </c>
    </row>
    <row r="234" spans="1:13">
      <c r="A234" s="87" t="s">
        <v>775</v>
      </c>
      <c r="B234" s="95" t="s">
        <v>776</v>
      </c>
      <c r="C234" s="95" t="s">
        <v>109</v>
      </c>
      <c r="D234" s="84" t="s">
        <v>126</v>
      </c>
      <c r="F234" s="84" t="str">
        <f t="shared" si="23"/>
        <v>け３０</v>
      </c>
      <c r="G234" s="84" t="str">
        <f t="shared" si="20"/>
        <v>梅田陽子</v>
      </c>
      <c r="H234" s="91" t="s">
        <v>127</v>
      </c>
      <c r="I234" s="94" t="s">
        <v>17</v>
      </c>
      <c r="J234" s="89">
        <v>1969</v>
      </c>
      <c r="K234" s="89">
        <f t="shared" si="21"/>
        <v>50</v>
      </c>
      <c r="L234" s="162" t="str">
        <f t="shared" si="22"/>
        <v>OK</v>
      </c>
      <c r="M234" s="84" t="s">
        <v>450</v>
      </c>
    </row>
    <row r="235" spans="1:13">
      <c r="A235" s="87" t="s">
        <v>777</v>
      </c>
      <c r="B235" s="95" t="s">
        <v>778</v>
      </c>
      <c r="C235" s="95" t="s">
        <v>779</v>
      </c>
      <c r="D235" s="84" t="s">
        <v>126</v>
      </c>
      <c r="F235" s="84" t="str">
        <f t="shared" si="23"/>
        <v>け３１</v>
      </c>
      <c r="G235" s="84" t="str">
        <f t="shared" si="20"/>
        <v>山口小百合</v>
      </c>
      <c r="H235" s="91" t="s">
        <v>127</v>
      </c>
      <c r="I235" s="94" t="s">
        <v>17</v>
      </c>
      <c r="J235" s="89">
        <v>1969</v>
      </c>
      <c r="K235" s="89">
        <f t="shared" si="21"/>
        <v>50</v>
      </c>
      <c r="L235" s="84" t="str">
        <f t="shared" si="22"/>
        <v>OK</v>
      </c>
      <c r="M235" s="93" t="s">
        <v>722</v>
      </c>
    </row>
    <row r="236" spans="1:13">
      <c r="A236" s="87" t="s">
        <v>780</v>
      </c>
      <c r="B236" s="95" t="s">
        <v>94</v>
      </c>
      <c r="C236" s="95" t="s">
        <v>781</v>
      </c>
      <c r="D236" s="84" t="s">
        <v>126</v>
      </c>
      <c r="F236" s="84" t="str">
        <f t="shared" si="23"/>
        <v>け３２</v>
      </c>
      <c r="G236" s="84" t="str">
        <f t="shared" si="20"/>
        <v>浅野木奈子</v>
      </c>
      <c r="H236" s="91" t="s">
        <v>127</v>
      </c>
      <c r="I236" s="94" t="s">
        <v>17</v>
      </c>
      <c r="J236" s="89">
        <v>1969</v>
      </c>
      <c r="K236" s="89">
        <f t="shared" si="21"/>
        <v>50</v>
      </c>
      <c r="L236" s="162" t="str">
        <f t="shared" si="22"/>
        <v>OK</v>
      </c>
      <c r="M236" s="84" t="s">
        <v>322</v>
      </c>
    </row>
    <row r="237" spans="1:13">
      <c r="A237" s="87" t="s">
        <v>782</v>
      </c>
      <c r="B237" s="146" t="s">
        <v>783</v>
      </c>
      <c r="C237" s="146" t="s">
        <v>784</v>
      </c>
      <c r="D237" s="84" t="s">
        <v>126</v>
      </c>
      <c r="F237" s="84" t="str">
        <f t="shared" si="23"/>
        <v>け３３</v>
      </c>
      <c r="G237" s="84" t="str">
        <f t="shared" si="20"/>
        <v>小澤藤信</v>
      </c>
      <c r="H237" s="91" t="s">
        <v>127</v>
      </c>
      <c r="I237" s="91" t="s">
        <v>9</v>
      </c>
      <c r="J237" s="89">
        <v>1964</v>
      </c>
      <c r="K237" s="89">
        <f t="shared" si="21"/>
        <v>55</v>
      </c>
      <c r="L237" s="162" t="str">
        <f t="shared" si="22"/>
        <v>OK</v>
      </c>
      <c r="M237" s="84" t="s">
        <v>322</v>
      </c>
    </row>
    <row r="238" spans="1:13">
      <c r="A238" s="87" t="s">
        <v>785</v>
      </c>
      <c r="B238" s="146" t="s">
        <v>786</v>
      </c>
      <c r="C238" s="146" t="s">
        <v>787</v>
      </c>
      <c r="D238" s="84" t="s">
        <v>126</v>
      </c>
      <c r="F238" s="84" t="str">
        <f t="shared" si="23"/>
        <v>け３４</v>
      </c>
      <c r="G238" s="84" t="str">
        <f t="shared" si="20"/>
        <v>嶋田功太郎</v>
      </c>
      <c r="H238" s="91" t="s">
        <v>127</v>
      </c>
      <c r="I238" s="91" t="s">
        <v>9</v>
      </c>
      <c r="J238" s="89">
        <v>1977</v>
      </c>
      <c r="K238" s="89">
        <f t="shared" si="21"/>
        <v>42</v>
      </c>
      <c r="L238" s="162" t="str">
        <f t="shared" si="22"/>
        <v>OK</v>
      </c>
      <c r="M238" s="84" t="s">
        <v>788</v>
      </c>
    </row>
    <row r="239" spans="1:13">
      <c r="A239" s="87" t="s">
        <v>789</v>
      </c>
      <c r="B239" s="146" t="s">
        <v>790</v>
      </c>
      <c r="C239" s="146" t="s">
        <v>791</v>
      </c>
      <c r="D239" s="84" t="s">
        <v>126</v>
      </c>
      <c r="F239" s="84" t="str">
        <f t="shared" si="23"/>
        <v>け３５</v>
      </c>
      <c r="G239" s="84" t="str">
        <f t="shared" si="20"/>
        <v>疋田之宏</v>
      </c>
      <c r="H239" s="91" t="s">
        <v>127</v>
      </c>
      <c r="I239" s="91" t="s">
        <v>9</v>
      </c>
      <c r="J239" s="89">
        <v>1960</v>
      </c>
      <c r="K239" s="89">
        <f t="shared" si="21"/>
        <v>59</v>
      </c>
      <c r="L239" s="162" t="str">
        <f t="shared" si="22"/>
        <v>OK</v>
      </c>
      <c r="M239" s="95" t="s">
        <v>792</v>
      </c>
    </row>
    <row r="240" spans="1:13" customFormat="1">
      <c r="A240" s="87" t="s">
        <v>793</v>
      </c>
      <c r="B240" s="84" t="s">
        <v>794</v>
      </c>
      <c r="C240" s="84" t="s">
        <v>795</v>
      </c>
      <c r="D240" s="84" t="s">
        <v>126</v>
      </c>
      <c r="E240" s="84"/>
      <c r="F240" s="140" t="str">
        <f>A241</f>
        <v>け３７</v>
      </c>
      <c r="G240" s="84" t="str">
        <f t="shared" si="20"/>
        <v>岩切佑磨</v>
      </c>
      <c r="H240" s="91" t="s">
        <v>127</v>
      </c>
      <c r="I240" s="163" t="s">
        <v>796</v>
      </c>
      <c r="J240" s="89">
        <v>1992</v>
      </c>
      <c r="K240" s="89">
        <f t="shared" si="21"/>
        <v>27</v>
      </c>
      <c r="L240" s="162" t="str">
        <f t="shared" si="22"/>
        <v>OK</v>
      </c>
      <c r="M240" s="150" t="s">
        <v>412</v>
      </c>
    </row>
    <row r="241" spans="1:14" customFormat="1" ht="15.75" customHeight="1">
      <c r="A241" s="87" t="s">
        <v>797</v>
      </c>
      <c r="B241" s="95" t="s">
        <v>798</v>
      </c>
      <c r="C241" s="95" t="s">
        <v>799</v>
      </c>
      <c r="D241" s="84" t="s">
        <v>126</v>
      </c>
      <c r="E241" s="84"/>
      <c r="F241" s="84" t="str">
        <f>A242</f>
        <v>け３８</v>
      </c>
      <c r="G241" s="84" t="str">
        <f t="shared" si="20"/>
        <v>大谷英江</v>
      </c>
      <c r="H241" s="91" t="s">
        <v>127</v>
      </c>
      <c r="I241" s="94" t="s">
        <v>17</v>
      </c>
      <c r="J241" s="89">
        <v>1960</v>
      </c>
      <c r="K241" s="89">
        <f t="shared" si="21"/>
        <v>59</v>
      </c>
      <c r="L241" s="84" t="str">
        <f t="shared" si="22"/>
        <v>OK</v>
      </c>
      <c r="M241" s="164" t="s">
        <v>325</v>
      </c>
    </row>
    <row r="242" spans="1:14" customFormat="1" ht="15.75" customHeight="1">
      <c r="A242" s="87" t="s">
        <v>800</v>
      </c>
      <c r="B242" s="146" t="s">
        <v>801</v>
      </c>
      <c r="C242" s="146" t="s">
        <v>802</v>
      </c>
      <c r="D242" s="84" t="s">
        <v>126</v>
      </c>
      <c r="E242" s="84"/>
      <c r="F242" s="140" t="str">
        <f>A242</f>
        <v>け３８</v>
      </c>
      <c r="G242" s="84" t="str">
        <f t="shared" si="20"/>
        <v>朝日尚紀</v>
      </c>
      <c r="H242" s="91" t="s">
        <v>127</v>
      </c>
      <c r="I242" s="91" t="s">
        <v>9</v>
      </c>
      <c r="J242" s="89">
        <v>1983</v>
      </c>
      <c r="K242" s="89">
        <f t="shared" si="21"/>
        <v>36</v>
      </c>
      <c r="L242" s="85" t="str">
        <f>IF(G242="","",IF(COUNTIF($G$6:$G$606,G242)&gt;1,"2重登録","OK"))</f>
        <v>OK</v>
      </c>
      <c r="M242" s="84" t="s">
        <v>803</v>
      </c>
      <c r="N242" s="84"/>
    </row>
    <row r="243" spans="1:14" customFormat="1" ht="15.75" customHeight="1">
      <c r="A243" s="87" t="s">
        <v>804</v>
      </c>
      <c r="B243" s="95" t="s">
        <v>801</v>
      </c>
      <c r="C243" s="95" t="s">
        <v>805</v>
      </c>
      <c r="D243" s="84" t="s">
        <v>126</v>
      </c>
      <c r="E243" s="84"/>
      <c r="F243" s="140" t="str">
        <f>A243</f>
        <v>け３９</v>
      </c>
      <c r="G243" s="84" t="str">
        <f>B243&amp;C243</f>
        <v>朝日智美</v>
      </c>
      <c r="H243" s="91" t="s">
        <v>127</v>
      </c>
      <c r="I243" s="94" t="s">
        <v>17</v>
      </c>
      <c r="J243" s="89">
        <v>1983</v>
      </c>
      <c r="K243" s="89">
        <f>IF(J243="","",(2019-J243))</f>
        <v>36</v>
      </c>
      <c r="L243" s="84" t="str">
        <f>IF(G243="","",IF(COUNTIF($G$6:$G$509,G243)&gt;1,"2重登録","OK"))</f>
        <v>OK</v>
      </c>
      <c r="M243" s="84" t="s">
        <v>803</v>
      </c>
    </row>
    <row r="244" spans="1:14" customFormat="1">
      <c r="A244" s="87" t="s">
        <v>806</v>
      </c>
      <c r="B244" s="95" t="s">
        <v>807</v>
      </c>
      <c r="C244" s="95" t="s">
        <v>808</v>
      </c>
      <c r="D244" s="84" t="s">
        <v>126</v>
      </c>
      <c r="E244" s="84"/>
      <c r="F244" s="140" t="str">
        <f>A244</f>
        <v>け４０</v>
      </c>
      <c r="G244" s="84" t="str">
        <f>B244&amp;C244</f>
        <v>河野由子</v>
      </c>
      <c r="H244" s="91" t="s">
        <v>127</v>
      </c>
      <c r="I244" s="94" t="s">
        <v>17</v>
      </c>
      <c r="J244" s="89">
        <v>1961</v>
      </c>
      <c r="K244" s="89">
        <f>IF(J244="","",(2019-J244))</f>
        <v>58</v>
      </c>
      <c r="L244" s="84" t="str">
        <f>IF(G244="","",IF(COUNTIF($G$6:$G$509,G244)&gt;1,"2重登録","OK"))</f>
        <v>OK</v>
      </c>
      <c r="M244" s="84" t="s">
        <v>450</v>
      </c>
    </row>
    <row r="245" spans="1:14" customFormat="1">
      <c r="A245" s="87" t="s">
        <v>809</v>
      </c>
      <c r="B245" s="95" t="s">
        <v>102</v>
      </c>
      <c r="C245" s="95" t="s">
        <v>810</v>
      </c>
      <c r="D245" s="84" t="s">
        <v>126</v>
      </c>
      <c r="E245" s="84"/>
      <c r="F245" s="140" t="str">
        <f>A245</f>
        <v>け４１</v>
      </c>
      <c r="G245" s="84" t="str">
        <f>B245&amp;C245</f>
        <v>日高眞規子</v>
      </c>
      <c r="H245" s="91" t="s">
        <v>127</v>
      </c>
      <c r="I245" s="94" t="s">
        <v>17</v>
      </c>
      <c r="J245" s="89">
        <v>1963</v>
      </c>
      <c r="K245" s="89">
        <f>IF(J245="","",(2019-J245))</f>
        <v>56</v>
      </c>
      <c r="L245" s="84" t="str">
        <f>IF(G245="","",IF(COUNTIF($G$6:$G$509,G245)&gt;1,"2重登録","OK"))</f>
        <v>OK</v>
      </c>
      <c r="M245" s="164" t="s">
        <v>788</v>
      </c>
    </row>
    <row r="246" spans="1:14" customFormat="1">
      <c r="A246" s="87" t="s">
        <v>811</v>
      </c>
      <c r="B246" s="84" t="s">
        <v>812</v>
      </c>
      <c r="C246" s="84" t="s">
        <v>813</v>
      </c>
      <c r="D246" s="84" t="s">
        <v>126</v>
      </c>
      <c r="E246" s="84"/>
      <c r="F246" s="140" t="str">
        <f>A246</f>
        <v>け４２</v>
      </c>
      <c r="G246" s="84" t="str">
        <f>B246&amp;C246</f>
        <v>榎本匡秀</v>
      </c>
      <c r="H246" s="91" t="s">
        <v>127</v>
      </c>
      <c r="I246" s="91" t="s">
        <v>9</v>
      </c>
      <c r="J246" s="89">
        <v>1986</v>
      </c>
      <c r="K246" s="90">
        <f>IF(J246="","",(2019-J246))</f>
        <v>33</v>
      </c>
      <c r="L246" s="84" t="str">
        <f>IF(G246="","",IF(COUNTIF($G$6:$G$509,G246)&gt;1,"2重登録","OK"))</f>
        <v>OK</v>
      </c>
      <c r="M246" s="150" t="s">
        <v>412</v>
      </c>
    </row>
    <row r="247" spans="1:14" customFormat="1">
      <c r="A247" s="84"/>
      <c r="B247" s="95"/>
      <c r="C247" s="95"/>
      <c r="D247" s="152"/>
      <c r="E247" s="84"/>
      <c r="F247" s="140"/>
      <c r="G247" s="84"/>
      <c r="H247" s="153"/>
      <c r="I247" s="165"/>
      <c r="J247" s="89"/>
      <c r="K247" s="90"/>
      <c r="L247" s="84"/>
      <c r="M247" s="150"/>
    </row>
    <row r="248" spans="1:14">
      <c r="A248" s="87"/>
      <c r="L248" s="162" t="str">
        <f>IF(J250="","",IF(COUNTIF($G$6:$G$509,J250)&gt;1,"2重登録","OK"))</f>
        <v/>
      </c>
    </row>
    <row r="249" spans="1:14">
      <c r="A249" s="146"/>
      <c r="L249" s="162" t="str">
        <f>IF(J251="","",IF(COUNTIF($G$6:$G$509,J251)&gt;1,"2重登録","OK"))</f>
        <v/>
      </c>
    </row>
    <row r="250" spans="1:14">
      <c r="A250" s="166"/>
      <c r="B250" s="762" t="s">
        <v>814</v>
      </c>
      <c r="C250" s="762"/>
      <c r="D250" s="762"/>
      <c r="E250" s="763" t="s">
        <v>815</v>
      </c>
      <c r="F250" s="763"/>
      <c r="G250" s="763"/>
      <c r="H250" s="763"/>
      <c r="I250" s="763"/>
      <c r="J250" s="763"/>
      <c r="K250" s="763"/>
      <c r="L250" s="763"/>
      <c r="M250" s="763"/>
      <c r="N250" s="763"/>
    </row>
    <row r="251" spans="1:14">
      <c r="A251" s="166"/>
      <c r="B251" s="762"/>
      <c r="C251" s="762"/>
      <c r="D251" s="762"/>
      <c r="E251" s="763"/>
      <c r="F251" s="763"/>
      <c r="G251" s="763"/>
      <c r="H251" s="763"/>
      <c r="I251" s="763"/>
      <c r="J251" s="763"/>
      <c r="K251" s="763"/>
      <c r="L251" s="763"/>
      <c r="M251" s="763"/>
      <c r="N251" s="763"/>
    </row>
    <row r="252" spans="1:14">
      <c r="A252"/>
      <c r="B252" s="761" t="s">
        <v>720</v>
      </c>
      <c r="C252" s="761"/>
      <c r="H252" s="91"/>
      <c r="I252" s="91"/>
      <c r="L252" s="85" t="str">
        <f>IF(G252="","",IF(COUNTIF($G$22:$G$495,G252)&gt;1,"2重登録","OK"))</f>
        <v/>
      </c>
      <c r="N252"/>
    </row>
    <row r="253" spans="1:14">
      <c r="B253" s="761"/>
      <c r="C253" s="761"/>
      <c r="G253" s="84" t="s">
        <v>313</v>
      </c>
      <c r="H253" s="84" t="s">
        <v>314</v>
      </c>
      <c r="I253" s="91"/>
      <c r="L253" s="85"/>
      <c r="N253"/>
    </row>
    <row r="254" spans="1:14">
      <c r="B254" s="126" t="s">
        <v>816</v>
      </c>
      <c r="D254" s="62" t="s">
        <v>316</v>
      </c>
      <c r="G254" s="86">
        <f>COUNTIF($M$256:$M$309,"東近江市")</f>
        <v>19</v>
      </c>
      <c r="H254" s="135">
        <f>(G254/RIGHT(A304,2))</f>
        <v>0.38775510204081631</v>
      </c>
      <c r="I254" s="91"/>
      <c r="L254" s="85"/>
      <c r="N254"/>
    </row>
    <row r="255" spans="1:14">
      <c r="B255" s="126" t="s">
        <v>817</v>
      </c>
      <c r="C255" s="126"/>
      <c r="D255" s="135" t="s">
        <v>318</v>
      </c>
      <c r="G255" s="84" t="str">
        <f t="shared" ref="G255:G297" si="24">B255&amp;C255</f>
        <v>村田八日市ＴＣ</v>
      </c>
      <c r="I255" s="91"/>
      <c r="K255" s="90"/>
      <c r="L255" s="85"/>
      <c r="N255"/>
    </row>
    <row r="256" spans="1:14" s="60" customFormat="1">
      <c r="A256" s="60" t="s">
        <v>818</v>
      </c>
      <c r="B256" s="167" t="s">
        <v>151</v>
      </c>
      <c r="C256" s="167" t="s">
        <v>152</v>
      </c>
      <c r="D256" s="126" t="s">
        <v>816</v>
      </c>
      <c r="F256" s="84" t="str">
        <f t="shared" ref="F256:F311" si="25">A256</f>
        <v>む０１</v>
      </c>
      <c r="G256" s="84" t="str">
        <f t="shared" si="24"/>
        <v>安久智之</v>
      </c>
      <c r="H256" s="126" t="s">
        <v>817</v>
      </c>
      <c r="I256" s="60" t="s">
        <v>9</v>
      </c>
      <c r="J256" s="60">
        <v>1982</v>
      </c>
      <c r="K256" s="90">
        <f t="shared" ref="K256:K314" si="26">IF(J256="","",(2019-J256))</f>
        <v>37</v>
      </c>
      <c r="L256" s="85" t="str">
        <f>IF(G256="","",IF(COUNTIF($G$22:$G$584,G256)&gt;1,"2重登録","OK"))</f>
        <v>OK</v>
      </c>
      <c r="M256" s="168" t="s">
        <v>722</v>
      </c>
      <c r="N256"/>
    </row>
    <row r="257" spans="1:14" s="60" customFormat="1">
      <c r="A257" s="60" t="s">
        <v>819</v>
      </c>
      <c r="B257" s="167" t="s">
        <v>820</v>
      </c>
      <c r="C257" s="167" t="s">
        <v>821</v>
      </c>
      <c r="D257" s="126" t="s">
        <v>816</v>
      </c>
      <c r="F257" s="84" t="str">
        <f t="shared" si="25"/>
        <v>む０２</v>
      </c>
      <c r="G257" s="84" t="str">
        <f t="shared" si="24"/>
        <v>稲泉　聡</v>
      </c>
      <c r="H257" s="126" t="s">
        <v>817</v>
      </c>
      <c r="I257" s="60" t="s">
        <v>9</v>
      </c>
      <c r="J257" s="60">
        <v>1967</v>
      </c>
      <c r="K257" s="90">
        <f t="shared" si="26"/>
        <v>52</v>
      </c>
      <c r="L257" s="85" t="str">
        <f t="shared" ref="L257:L279" si="27">IF(G257="","",IF(COUNTIF($G$22:$G$644,G257)&gt;1,"2重登録","OK"))</f>
        <v>OK</v>
      </c>
      <c r="M257" s="60" t="s">
        <v>745</v>
      </c>
      <c r="N257"/>
    </row>
    <row r="258" spans="1:14" s="60" customFormat="1">
      <c r="A258" s="60" t="s">
        <v>822</v>
      </c>
      <c r="B258" s="167" t="s">
        <v>153</v>
      </c>
      <c r="C258" s="167" t="s">
        <v>154</v>
      </c>
      <c r="D258" s="126" t="s">
        <v>816</v>
      </c>
      <c r="F258" s="84" t="str">
        <f t="shared" si="25"/>
        <v>む０３</v>
      </c>
      <c r="G258" s="84" t="str">
        <f t="shared" si="24"/>
        <v>岡川謙二</v>
      </c>
      <c r="H258" s="126" t="s">
        <v>817</v>
      </c>
      <c r="I258" s="60" t="s">
        <v>9</v>
      </c>
      <c r="J258" s="60">
        <v>1967</v>
      </c>
      <c r="K258" s="90">
        <f t="shared" si="26"/>
        <v>52</v>
      </c>
      <c r="L258" s="85" t="str">
        <f t="shared" si="27"/>
        <v>OK</v>
      </c>
      <c r="M258" s="60" t="s">
        <v>745</v>
      </c>
      <c r="N258"/>
    </row>
    <row r="259" spans="1:14" s="60" customFormat="1">
      <c r="A259" s="60" t="s">
        <v>823</v>
      </c>
      <c r="B259" s="167" t="s">
        <v>55</v>
      </c>
      <c r="C259" s="167" t="s">
        <v>156</v>
      </c>
      <c r="D259" s="126" t="s">
        <v>816</v>
      </c>
      <c r="F259" s="84" t="str">
        <f t="shared" si="25"/>
        <v>む０４</v>
      </c>
      <c r="G259" s="84" t="str">
        <f t="shared" si="24"/>
        <v>児玉雅弘</v>
      </c>
      <c r="H259" s="126" t="s">
        <v>817</v>
      </c>
      <c r="I259" s="60" t="s">
        <v>9</v>
      </c>
      <c r="J259" s="60">
        <v>1965</v>
      </c>
      <c r="K259" s="90">
        <f t="shared" si="26"/>
        <v>54</v>
      </c>
      <c r="L259" s="85" t="str">
        <f t="shared" si="27"/>
        <v>OK</v>
      </c>
      <c r="M259" s="60" t="s">
        <v>824</v>
      </c>
      <c r="N259"/>
    </row>
    <row r="260" spans="1:14" s="60" customFormat="1">
      <c r="A260" s="60" t="s">
        <v>825</v>
      </c>
      <c r="B260" s="167" t="s">
        <v>243</v>
      </c>
      <c r="C260" s="167" t="s">
        <v>826</v>
      </c>
      <c r="D260" s="126" t="s">
        <v>816</v>
      </c>
      <c r="F260" s="84" t="str">
        <f t="shared" si="25"/>
        <v>む０５</v>
      </c>
      <c r="G260" s="84" t="str">
        <f t="shared" si="24"/>
        <v>徳永 剛</v>
      </c>
      <c r="H260" s="126" t="s">
        <v>817</v>
      </c>
      <c r="I260" s="60" t="s">
        <v>9</v>
      </c>
      <c r="J260" s="60">
        <v>1966</v>
      </c>
      <c r="K260" s="90">
        <f t="shared" si="26"/>
        <v>53</v>
      </c>
      <c r="L260" s="85" t="str">
        <f t="shared" si="27"/>
        <v>OK</v>
      </c>
      <c r="M260" s="169" t="s">
        <v>827</v>
      </c>
      <c r="N260"/>
    </row>
    <row r="261" spans="1:14" s="60" customFormat="1">
      <c r="A261" s="60" t="s">
        <v>828</v>
      </c>
      <c r="B261" s="167" t="s">
        <v>157</v>
      </c>
      <c r="C261" s="167" t="s">
        <v>158</v>
      </c>
      <c r="D261" s="126" t="s">
        <v>816</v>
      </c>
      <c r="F261" s="84" t="str">
        <f t="shared" si="25"/>
        <v>む０６</v>
      </c>
      <c r="G261" s="84" t="str">
        <f t="shared" si="24"/>
        <v>杉山邦夫</v>
      </c>
      <c r="H261" s="126" t="s">
        <v>817</v>
      </c>
      <c r="I261" s="60" t="s">
        <v>9</v>
      </c>
      <c r="J261" s="60">
        <v>1950</v>
      </c>
      <c r="K261" s="90">
        <f t="shared" si="26"/>
        <v>69</v>
      </c>
      <c r="L261" s="85" t="str">
        <f t="shared" si="27"/>
        <v>OK</v>
      </c>
      <c r="M261" s="60" t="s">
        <v>734</v>
      </c>
      <c r="N261"/>
    </row>
    <row r="262" spans="1:14" s="60" customFormat="1">
      <c r="A262" s="60" t="s">
        <v>829</v>
      </c>
      <c r="B262" s="167" t="s">
        <v>159</v>
      </c>
      <c r="C262" s="167" t="s">
        <v>160</v>
      </c>
      <c r="D262" s="126" t="s">
        <v>816</v>
      </c>
      <c r="F262" s="84" t="str">
        <f t="shared" si="25"/>
        <v>む０７</v>
      </c>
      <c r="G262" s="84" t="str">
        <f t="shared" si="24"/>
        <v>杉本龍平</v>
      </c>
      <c r="H262" s="126" t="s">
        <v>817</v>
      </c>
      <c r="I262" s="60" t="s">
        <v>9</v>
      </c>
      <c r="J262" s="60">
        <v>1976</v>
      </c>
      <c r="K262" s="90">
        <f t="shared" si="26"/>
        <v>43</v>
      </c>
      <c r="L262" s="85" t="str">
        <f t="shared" si="27"/>
        <v>OK</v>
      </c>
      <c r="M262" s="60" t="s">
        <v>728</v>
      </c>
      <c r="N262"/>
    </row>
    <row r="263" spans="1:14" s="60" customFormat="1">
      <c r="A263" s="60" t="s">
        <v>830</v>
      </c>
      <c r="B263" s="167" t="s">
        <v>122</v>
      </c>
      <c r="C263" s="167" t="s">
        <v>161</v>
      </c>
      <c r="D263" s="126" t="s">
        <v>816</v>
      </c>
      <c r="F263" s="84" t="str">
        <f t="shared" si="25"/>
        <v>む０８</v>
      </c>
      <c r="G263" s="84" t="str">
        <f t="shared" si="24"/>
        <v>川上英二</v>
      </c>
      <c r="H263" s="126" t="s">
        <v>817</v>
      </c>
      <c r="I263" s="60" t="s">
        <v>9</v>
      </c>
      <c r="J263" s="60">
        <v>1963</v>
      </c>
      <c r="K263" s="90">
        <f t="shared" si="26"/>
        <v>56</v>
      </c>
      <c r="L263" s="85" t="str">
        <f t="shared" si="27"/>
        <v>OK</v>
      </c>
      <c r="M263" s="168" t="s">
        <v>722</v>
      </c>
      <c r="N263"/>
    </row>
    <row r="264" spans="1:14" s="60" customFormat="1">
      <c r="A264" s="60" t="s">
        <v>831</v>
      </c>
      <c r="B264" s="167" t="s">
        <v>162</v>
      </c>
      <c r="C264" s="167" t="s">
        <v>163</v>
      </c>
      <c r="D264" s="126" t="s">
        <v>816</v>
      </c>
      <c r="F264" s="84" t="str">
        <f t="shared" si="25"/>
        <v>む０９</v>
      </c>
      <c r="G264" s="84" t="str">
        <f t="shared" si="24"/>
        <v>泉谷純也</v>
      </c>
      <c r="H264" s="126" t="s">
        <v>817</v>
      </c>
      <c r="I264" s="60" t="s">
        <v>9</v>
      </c>
      <c r="J264" s="60">
        <v>1982</v>
      </c>
      <c r="K264" s="90">
        <f t="shared" si="26"/>
        <v>37</v>
      </c>
      <c r="L264" s="85" t="str">
        <f t="shared" si="27"/>
        <v>OK</v>
      </c>
      <c r="M264" s="168" t="s">
        <v>722</v>
      </c>
      <c r="N264"/>
    </row>
    <row r="265" spans="1:14" s="60" customFormat="1">
      <c r="A265" s="60" t="s">
        <v>832</v>
      </c>
      <c r="B265" s="167" t="s">
        <v>164</v>
      </c>
      <c r="C265" s="167" t="s">
        <v>165</v>
      </c>
      <c r="D265" s="126" t="s">
        <v>816</v>
      </c>
      <c r="F265" s="84" t="str">
        <f t="shared" si="25"/>
        <v>む１０</v>
      </c>
      <c r="G265" s="84" t="str">
        <f t="shared" si="24"/>
        <v>浅田隆昭</v>
      </c>
      <c r="H265" s="126" t="s">
        <v>817</v>
      </c>
      <c r="I265" s="60" t="s">
        <v>9</v>
      </c>
      <c r="J265" s="60">
        <v>1964</v>
      </c>
      <c r="K265" s="90">
        <f t="shared" si="26"/>
        <v>55</v>
      </c>
      <c r="L265" s="85" t="str">
        <f t="shared" si="27"/>
        <v>OK</v>
      </c>
      <c r="M265" s="60" t="s">
        <v>755</v>
      </c>
      <c r="N265"/>
    </row>
    <row r="266" spans="1:14" s="60" customFormat="1">
      <c r="A266" s="60" t="s">
        <v>833</v>
      </c>
      <c r="B266" s="167" t="s">
        <v>166</v>
      </c>
      <c r="C266" s="167" t="s">
        <v>167</v>
      </c>
      <c r="D266" s="126" t="s">
        <v>816</v>
      </c>
      <c r="F266" s="84" t="str">
        <f t="shared" si="25"/>
        <v>む１１</v>
      </c>
      <c r="G266" s="84" t="str">
        <f t="shared" si="24"/>
        <v>前田雅人</v>
      </c>
      <c r="H266" s="126" t="s">
        <v>817</v>
      </c>
      <c r="I266" s="60" t="s">
        <v>9</v>
      </c>
      <c r="J266" s="60">
        <v>1959</v>
      </c>
      <c r="K266" s="90">
        <f t="shared" si="26"/>
        <v>60</v>
      </c>
      <c r="L266" s="85" t="str">
        <f t="shared" si="27"/>
        <v>OK</v>
      </c>
      <c r="M266" s="60" t="s">
        <v>834</v>
      </c>
      <c r="N266"/>
    </row>
    <row r="267" spans="1:14" s="60" customFormat="1">
      <c r="A267" s="60" t="s">
        <v>835</v>
      </c>
      <c r="B267" s="170" t="s">
        <v>187</v>
      </c>
      <c r="C267" s="61" t="s">
        <v>188</v>
      </c>
      <c r="D267" s="126" t="s">
        <v>816</v>
      </c>
      <c r="F267" s="84" t="str">
        <f t="shared" si="25"/>
        <v>む１２</v>
      </c>
      <c r="G267" s="84" t="str">
        <f t="shared" si="24"/>
        <v>土田典人</v>
      </c>
      <c r="H267" s="126" t="s">
        <v>817</v>
      </c>
      <c r="I267" s="60" t="s">
        <v>9</v>
      </c>
      <c r="J267" s="60">
        <v>1964</v>
      </c>
      <c r="K267" s="90">
        <f t="shared" si="26"/>
        <v>55</v>
      </c>
      <c r="L267" s="85" t="str">
        <f t="shared" si="27"/>
        <v>OK</v>
      </c>
      <c r="M267" s="60" t="s">
        <v>728</v>
      </c>
      <c r="N267"/>
    </row>
    <row r="268" spans="1:14" s="60" customFormat="1">
      <c r="A268" s="60" t="s">
        <v>836</v>
      </c>
      <c r="B268" s="167" t="s">
        <v>837</v>
      </c>
      <c r="C268" s="167" t="s">
        <v>838</v>
      </c>
      <c r="D268" s="126" t="s">
        <v>816</v>
      </c>
      <c r="F268" s="84" t="str">
        <f t="shared" si="25"/>
        <v>む１３</v>
      </c>
      <c r="G268" s="84" t="str">
        <f t="shared" si="24"/>
        <v>二ツ井裕也</v>
      </c>
      <c r="H268" s="126" t="s">
        <v>817</v>
      </c>
      <c r="I268" s="60" t="s">
        <v>9</v>
      </c>
      <c r="J268" s="60">
        <v>1990</v>
      </c>
      <c r="K268" s="90">
        <f t="shared" si="26"/>
        <v>29</v>
      </c>
      <c r="L268" s="85" t="str">
        <f t="shared" si="27"/>
        <v>OK</v>
      </c>
      <c r="M268" s="168" t="s">
        <v>722</v>
      </c>
      <c r="N268"/>
    </row>
    <row r="269" spans="1:14" s="60" customFormat="1">
      <c r="A269" s="60" t="s">
        <v>839</v>
      </c>
      <c r="B269" s="167" t="s">
        <v>840</v>
      </c>
      <c r="C269" s="167" t="s">
        <v>841</v>
      </c>
      <c r="D269" s="126" t="s">
        <v>816</v>
      </c>
      <c r="F269" s="84" t="str">
        <f t="shared" si="25"/>
        <v>む１４</v>
      </c>
      <c r="G269" s="84" t="str">
        <f t="shared" si="24"/>
        <v>森永洋介</v>
      </c>
      <c r="H269" s="126" t="s">
        <v>817</v>
      </c>
      <c r="I269" s="60" t="s">
        <v>9</v>
      </c>
      <c r="J269" s="60">
        <v>1986</v>
      </c>
      <c r="K269" s="90">
        <f t="shared" si="26"/>
        <v>33</v>
      </c>
      <c r="L269" s="85" t="str">
        <f t="shared" si="27"/>
        <v>OK</v>
      </c>
      <c r="M269" s="168" t="s">
        <v>722</v>
      </c>
      <c r="N269"/>
    </row>
    <row r="270" spans="1:14" s="60" customFormat="1">
      <c r="A270" s="60" t="s">
        <v>842</v>
      </c>
      <c r="B270" s="167" t="s">
        <v>170</v>
      </c>
      <c r="C270" s="167" t="s">
        <v>171</v>
      </c>
      <c r="D270" s="126" t="s">
        <v>816</v>
      </c>
      <c r="F270" s="84" t="str">
        <f t="shared" si="25"/>
        <v>む１５</v>
      </c>
      <c r="G270" s="84" t="str">
        <f t="shared" si="24"/>
        <v>冨田哲弥</v>
      </c>
      <c r="H270" s="126" t="s">
        <v>817</v>
      </c>
      <c r="I270" s="60" t="s">
        <v>9</v>
      </c>
      <c r="J270" s="60">
        <v>1966</v>
      </c>
      <c r="K270" s="90">
        <f t="shared" si="26"/>
        <v>53</v>
      </c>
      <c r="L270" s="85" t="str">
        <f t="shared" si="27"/>
        <v>OK</v>
      </c>
      <c r="M270" s="60" t="s">
        <v>827</v>
      </c>
      <c r="N270"/>
    </row>
    <row r="271" spans="1:14" s="60" customFormat="1">
      <c r="A271" s="60" t="s">
        <v>843</v>
      </c>
      <c r="B271" s="167" t="s">
        <v>844</v>
      </c>
      <c r="C271" s="167" t="s">
        <v>845</v>
      </c>
      <c r="D271" s="126" t="s">
        <v>816</v>
      </c>
      <c r="F271" s="84" t="str">
        <f t="shared" si="25"/>
        <v>む１６</v>
      </c>
      <c r="G271" s="84" t="str">
        <f t="shared" si="24"/>
        <v>辰巳悟朗</v>
      </c>
      <c r="H271" s="126" t="s">
        <v>817</v>
      </c>
      <c r="I271" s="60" t="s">
        <v>9</v>
      </c>
      <c r="J271" s="60">
        <v>1974</v>
      </c>
      <c r="K271" s="90">
        <f t="shared" si="26"/>
        <v>45</v>
      </c>
      <c r="L271" s="85" t="str">
        <f t="shared" si="27"/>
        <v>OK</v>
      </c>
      <c r="M271" s="60" t="s">
        <v>745</v>
      </c>
      <c r="N271"/>
    </row>
    <row r="272" spans="1:14" s="60" customFormat="1">
      <c r="A272" s="60" t="s">
        <v>846</v>
      </c>
      <c r="B272" s="171" t="s">
        <v>155</v>
      </c>
      <c r="C272" s="171" t="s">
        <v>172</v>
      </c>
      <c r="D272" s="126" t="s">
        <v>816</v>
      </c>
      <c r="F272" s="84" t="str">
        <f t="shared" si="25"/>
        <v>む１７</v>
      </c>
      <c r="G272" s="87" t="str">
        <f t="shared" si="24"/>
        <v>河野晶子</v>
      </c>
      <c r="H272" s="126" t="s">
        <v>817</v>
      </c>
      <c r="I272" s="168" t="s">
        <v>17</v>
      </c>
      <c r="J272" s="60">
        <v>1970</v>
      </c>
      <c r="K272" s="90">
        <f t="shared" si="26"/>
        <v>49</v>
      </c>
      <c r="L272" s="85" t="str">
        <f t="shared" si="27"/>
        <v>OK</v>
      </c>
      <c r="M272" s="60" t="s">
        <v>745</v>
      </c>
      <c r="N272"/>
    </row>
    <row r="273" spans="1:14" s="60" customFormat="1">
      <c r="A273" s="60" t="s">
        <v>847</v>
      </c>
      <c r="B273" s="171" t="s">
        <v>173</v>
      </c>
      <c r="C273" s="171" t="s">
        <v>174</v>
      </c>
      <c r="D273" s="126" t="s">
        <v>816</v>
      </c>
      <c r="F273" s="84" t="str">
        <f t="shared" si="25"/>
        <v>む１８</v>
      </c>
      <c r="G273" s="87" t="str">
        <f t="shared" si="24"/>
        <v>森田恵美</v>
      </c>
      <c r="H273" s="126" t="s">
        <v>817</v>
      </c>
      <c r="I273" s="168" t="s">
        <v>17</v>
      </c>
      <c r="J273" s="60">
        <v>1971</v>
      </c>
      <c r="K273" s="90">
        <f t="shared" si="26"/>
        <v>48</v>
      </c>
      <c r="L273" s="85" t="str">
        <f t="shared" si="27"/>
        <v>OK</v>
      </c>
      <c r="M273" s="168" t="s">
        <v>722</v>
      </c>
      <c r="N273"/>
    </row>
    <row r="274" spans="1:14" s="60" customFormat="1">
      <c r="A274" s="60" t="s">
        <v>848</v>
      </c>
      <c r="B274" s="171" t="s">
        <v>175</v>
      </c>
      <c r="C274" s="171" t="s">
        <v>176</v>
      </c>
      <c r="D274" s="126" t="s">
        <v>816</v>
      </c>
      <c r="F274" s="84" t="str">
        <f t="shared" si="25"/>
        <v>む１９</v>
      </c>
      <c r="G274" s="87" t="str">
        <f t="shared" si="24"/>
        <v>西澤友紀</v>
      </c>
      <c r="H274" s="126" t="s">
        <v>817</v>
      </c>
      <c r="I274" s="168" t="s">
        <v>17</v>
      </c>
      <c r="J274" s="60">
        <v>1975</v>
      </c>
      <c r="K274" s="90">
        <f t="shared" si="26"/>
        <v>44</v>
      </c>
      <c r="L274" s="85" t="str">
        <f t="shared" si="27"/>
        <v>OK</v>
      </c>
      <c r="M274" s="168" t="s">
        <v>722</v>
      </c>
      <c r="N274"/>
    </row>
    <row r="275" spans="1:14" s="60" customFormat="1">
      <c r="A275" s="60" t="s">
        <v>849</v>
      </c>
      <c r="B275" s="171" t="s">
        <v>178</v>
      </c>
      <c r="C275" s="171" t="s">
        <v>179</v>
      </c>
      <c r="D275" s="126" t="s">
        <v>816</v>
      </c>
      <c r="F275" s="84" t="str">
        <f t="shared" si="25"/>
        <v>む２０</v>
      </c>
      <c r="G275" s="87" t="str">
        <f t="shared" si="24"/>
        <v>速水直美</v>
      </c>
      <c r="H275" s="126" t="s">
        <v>817</v>
      </c>
      <c r="I275" s="168" t="s">
        <v>17</v>
      </c>
      <c r="J275" s="60">
        <v>1967</v>
      </c>
      <c r="K275" s="90">
        <f t="shared" si="26"/>
        <v>52</v>
      </c>
      <c r="L275" s="85" t="str">
        <f t="shared" si="27"/>
        <v>OK</v>
      </c>
      <c r="M275" s="168" t="s">
        <v>722</v>
      </c>
      <c r="N275"/>
    </row>
    <row r="276" spans="1:14" s="60" customFormat="1">
      <c r="A276" s="60" t="s">
        <v>850</v>
      </c>
      <c r="B276" s="171" t="s">
        <v>180</v>
      </c>
      <c r="C276" s="171" t="s">
        <v>181</v>
      </c>
      <c r="D276" s="126" t="s">
        <v>816</v>
      </c>
      <c r="F276" s="84" t="str">
        <f t="shared" si="25"/>
        <v>む２１</v>
      </c>
      <c r="G276" s="87" t="str">
        <f t="shared" si="24"/>
        <v>多田麻実</v>
      </c>
      <c r="H276" s="126" t="s">
        <v>817</v>
      </c>
      <c r="I276" s="168" t="s">
        <v>17</v>
      </c>
      <c r="J276" s="60">
        <v>1980</v>
      </c>
      <c r="K276" s="90">
        <f t="shared" si="26"/>
        <v>39</v>
      </c>
      <c r="L276" s="85" t="str">
        <f t="shared" si="27"/>
        <v>OK</v>
      </c>
      <c r="M276" s="60" t="s">
        <v>851</v>
      </c>
      <c r="N276"/>
    </row>
    <row r="277" spans="1:14" s="60" customFormat="1">
      <c r="A277" s="60" t="s">
        <v>852</v>
      </c>
      <c r="B277" s="171" t="s">
        <v>15</v>
      </c>
      <c r="C277" s="171" t="s">
        <v>182</v>
      </c>
      <c r="D277" s="126" t="s">
        <v>816</v>
      </c>
      <c r="F277" s="84" t="str">
        <f t="shared" si="25"/>
        <v>む２２</v>
      </c>
      <c r="G277" s="87" t="str">
        <f t="shared" si="24"/>
        <v>中村純子</v>
      </c>
      <c r="H277" s="126" t="s">
        <v>817</v>
      </c>
      <c r="I277" s="168" t="s">
        <v>17</v>
      </c>
      <c r="J277" s="60">
        <v>1982</v>
      </c>
      <c r="K277" s="90">
        <f t="shared" si="26"/>
        <v>37</v>
      </c>
      <c r="L277" s="85" t="str">
        <f t="shared" si="27"/>
        <v>OK</v>
      </c>
      <c r="M277" s="60" t="s">
        <v>851</v>
      </c>
      <c r="N277"/>
    </row>
    <row r="278" spans="1:14" s="60" customFormat="1">
      <c r="A278" s="60" t="s">
        <v>853</v>
      </c>
      <c r="B278" s="171" t="s">
        <v>183</v>
      </c>
      <c r="C278" s="171" t="s">
        <v>184</v>
      </c>
      <c r="D278" s="126" t="s">
        <v>816</v>
      </c>
      <c r="F278" s="84" t="str">
        <f t="shared" si="25"/>
        <v>む２３</v>
      </c>
      <c r="G278" s="87" t="str">
        <f t="shared" si="24"/>
        <v>堀田明子</v>
      </c>
      <c r="H278" s="126" t="s">
        <v>817</v>
      </c>
      <c r="I278" s="168" t="s">
        <v>17</v>
      </c>
      <c r="J278" s="60">
        <v>1970</v>
      </c>
      <c r="K278" s="90">
        <f t="shared" si="26"/>
        <v>49</v>
      </c>
      <c r="L278" s="85" t="str">
        <f t="shared" si="27"/>
        <v>OK</v>
      </c>
      <c r="M278" s="168" t="s">
        <v>722</v>
      </c>
      <c r="N278"/>
    </row>
    <row r="279" spans="1:14" s="60" customFormat="1">
      <c r="A279" s="60" t="s">
        <v>854</v>
      </c>
      <c r="B279" s="171" t="s">
        <v>168</v>
      </c>
      <c r="C279" s="171" t="s">
        <v>169</v>
      </c>
      <c r="D279" s="126" t="s">
        <v>816</v>
      </c>
      <c r="F279" s="84" t="str">
        <f t="shared" si="25"/>
        <v>む２４</v>
      </c>
      <c r="G279" s="87" t="str">
        <f t="shared" si="24"/>
        <v>大脇和世</v>
      </c>
      <c r="H279" s="126" t="s">
        <v>817</v>
      </c>
      <c r="I279" s="168" t="s">
        <v>17</v>
      </c>
      <c r="J279" s="60">
        <v>1970</v>
      </c>
      <c r="K279" s="90">
        <f t="shared" si="26"/>
        <v>49</v>
      </c>
      <c r="L279" s="85" t="str">
        <f t="shared" si="27"/>
        <v>OK</v>
      </c>
      <c r="M279" s="60" t="s">
        <v>855</v>
      </c>
      <c r="N279"/>
    </row>
    <row r="280" spans="1:14" s="60" customFormat="1">
      <c r="A280" s="60" t="s">
        <v>856</v>
      </c>
      <c r="B280" s="172" t="s">
        <v>80</v>
      </c>
      <c r="C280" s="172" t="s">
        <v>235</v>
      </c>
      <c r="D280" s="126" t="s">
        <v>816</v>
      </c>
      <c r="E280" s="84"/>
      <c r="F280" s="84" t="str">
        <f t="shared" si="25"/>
        <v>む２５</v>
      </c>
      <c r="G280" s="87" t="str">
        <f t="shared" si="24"/>
        <v>後藤圭介</v>
      </c>
      <c r="H280" s="126" t="s">
        <v>817</v>
      </c>
      <c r="I280" s="62" t="s">
        <v>9</v>
      </c>
      <c r="J280" s="169">
        <v>1974</v>
      </c>
      <c r="K280" s="90">
        <f t="shared" si="26"/>
        <v>45</v>
      </c>
      <c r="L280" s="85" t="str">
        <f t="shared" ref="L280:L285" si="28">IF(B280="","",IF(COUNTIF($G$22:$G$644,B280)&gt;1,"2重登録","OK"))</f>
        <v>OK</v>
      </c>
      <c r="M280" s="169" t="s">
        <v>755</v>
      </c>
      <c r="N280"/>
    </row>
    <row r="281" spans="1:14" s="60" customFormat="1">
      <c r="A281" s="60" t="s">
        <v>857</v>
      </c>
      <c r="B281" s="172" t="s">
        <v>239</v>
      </c>
      <c r="C281" s="172" t="s">
        <v>240</v>
      </c>
      <c r="D281" s="126" t="s">
        <v>816</v>
      </c>
      <c r="E281" s="84"/>
      <c r="F281" s="84" t="str">
        <f t="shared" si="25"/>
        <v>む２６</v>
      </c>
      <c r="G281" s="87" t="str">
        <f t="shared" si="24"/>
        <v>長谷川晃平</v>
      </c>
      <c r="H281" s="126" t="s">
        <v>817</v>
      </c>
      <c r="I281" s="62" t="s">
        <v>9</v>
      </c>
      <c r="J281" s="169">
        <v>1968</v>
      </c>
      <c r="K281" s="90">
        <f t="shared" si="26"/>
        <v>51</v>
      </c>
      <c r="L281" s="85" t="str">
        <f t="shared" si="28"/>
        <v>OK</v>
      </c>
      <c r="M281" s="169" t="s">
        <v>834</v>
      </c>
      <c r="N281"/>
    </row>
    <row r="282" spans="1:14" s="60" customFormat="1">
      <c r="A282" s="60" t="s">
        <v>858</v>
      </c>
      <c r="B282" s="172" t="s">
        <v>233</v>
      </c>
      <c r="C282" s="172" t="s">
        <v>234</v>
      </c>
      <c r="D282" s="126" t="s">
        <v>816</v>
      </c>
      <c r="E282" s="84"/>
      <c r="F282" s="84" t="str">
        <f t="shared" si="25"/>
        <v>む２７</v>
      </c>
      <c r="G282" s="87" t="str">
        <f t="shared" si="24"/>
        <v>原田真稔</v>
      </c>
      <c r="H282" s="126" t="s">
        <v>817</v>
      </c>
      <c r="I282" s="62" t="s">
        <v>9</v>
      </c>
      <c r="J282" s="169">
        <v>1974</v>
      </c>
      <c r="K282" s="90">
        <f t="shared" si="26"/>
        <v>45</v>
      </c>
      <c r="L282" s="85" t="str">
        <f t="shared" si="28"/>
        <v>OK</v>
      </c>
      <c r="M282" s="169" t="s">
        <v>827</v>
      </c>
      <c r="N282"/>
    </row>
    <row r="283" spans="1:14" customFormat="1">
      <c r="A283" s="60" t="s">
        <v>859</v>
      </c>
      <c r="B283" s="172" t="s">
        <v>237</v>
      </c>
      <c r="C283" s="172" t="s">
        <v>238</v>
      </c>
      <c r="D283" s="126" t="s">
        <v>816</v>
      </c>
      <c r="E283" s="84"/>
      <c r="F283" s="84" t="str">
        <f t="shared" si="25"/>
        <v>む２８</v>
      </c>
      <c r="G283" s="87" t="str">
        <f t="shared" si="24"/>
        <v>池内伸介</v>
      </c>
      <c r="H283" s="126" t="s">
        <v>817</v>
      </c>
      <c r="I283" s="62" t="s">
        <v>9</v>
      </c>
      <c r="J283" s="169">
        <v>1983</v>
      </c>
      <c r="K283" s="90">
        <f t="shared" si="26"/>
        <v>36</v>
      </c>
      <c r="L283" s="85" t="str">
        <f t="shared" si="28"/>
        <v>OK</v>
      </c>
      <c r="M283" s="169" t="s">
        <v>834</v>
      </c>
    </row>
    <row r="284" spans="1:14" s="60" customFormat="1">
      <c r="A284" s="60" t="s">
        <v>860</v>
      </c>
      <c r="B284" s="172" t="s">
        <v>241</v>
      </c>
      <c r="C284" s="172" t="s">
        <v>242</v>
      </c>
      <c r="D284" s="126" t="s">
        <v>816</v>
      </c>
      <c r="E284" s="84"/>
      <c r="F284" s="84" t="str">
        <f t="shared" si="25"/>
        <v>む２９</v>
      </c>
      <c r="G284" s="87" t="str">
        <f t="shared" si="24"/>
        <v>藤田彰</v>
      </c>
      <c r="H284" s="126" t="s">
        <v>817</v>
      </c>
      <c r="I284" s="62" t="s">
        <v>9</v>
      </c>
      <c r="J284" s="169">
        <v>1981</v>
      </c>
      <c r="K284" s="90">
        <f t="shared" si="26"/>
        <v>38</v>
      </c>
      <c r="L284" s="85" t="str">
        <f t="shared" si="28"/>
        <v>OK</v>
      </c>
      <c r="M284" s="169" t="s">
        <v>834</v>
      </c>
      <c r="N284"/>
    </row>
    <row r="285" spans="1:14" s="60" customFormat="1">
      <c r="A285" s="60" t="s">
        <v>861</v>
      </c>
      <c r="B285" s="172" t="s">
        <v>230</v>
      </c>
      <c r="C285" s="172" t="s">
        <v>231</v>
      </c>
      <c r="D285" s="126" t="s">
        <v>816</v>
      </c>
      <c r="E285" s="84"/>
      <c r="F285" s="84" t="str">
        <f t="shared" si="25"/>
        <v>む３０</v>
      </c>
      <c r="G285" s="87" t="str">
        <f t="shared" si="24"/>
        <v>岩田光央</v>
      </c>
      <c r="H285" s="126" t="s">
        <v>817</v>
      </c>
      <c r="I285" s="62" t="s">
        <v>9</v>
      </c>
      <c r="J285" s="169">
        <v>1985</v>
      </c>
      <c r="K285" s="90">
        <f t="shared" si="26"/>
        <v>34</v>
      </c>
      <c r="L285" s="85" t="str">
        <f t="shared" si="28"/>
        <v>OK</v>
      </c>
      <c r="M285" s="169" t="s">
        <v>862</v>
      </c>
      <c r="N285"/>
    </row>
    <row r="286" spans="1:14">
      <c r="A286" s="60" t="s">
        <v>863</v>
      </c>
      <c r="B286" s="173" t="s">
        <v>864</v>
      </c>
      <c r="C286" s="173" t="s">
        <v>865</v>
      </c>
      <c r="D286" s="126" t="s">
        <v>816</v>
      </c>
      <c r="F286" s="84" t="str">
        <f t="shared" si="25"/>
        <v>む３１</v>
      </c>
      <c r="G286" s="87" t="str">
        <f t="shared" si="24"/>
        <v>三神秀嗣</v>
      </c>
      <c r="H286" s="126" t="s">
        <v>817</v>
      </c>
      <c r="I286" s="62" t="s">
        <v>9</v>
      </c>
      <c r="J286" s="174">
        <v>1982</v>
      </c>
      <c r="K286" s="90">
        <f t="shared" si="26"/>
        <v>37</v>
      </c>
      <c r="L286" s="85" t="str">
        <f>IF(G286="","",IF(COUNTIF($G$22:$G$584,G286)&gt;1,"2重登録","OK"))</f>
        <v>OK</v>
      </c>
      <c r="M286" s="126" t="s">
        <v>827</v>
      </c>
      <c r="N286"/>
    </row>
    <row r="287" spans="1:14">
      <c r="A287" s="60" t="s">
        <v>866</v>
      </c>
      <c r="B287" s="175" t="s">
        <v>867</v>
      </c>
      <c r="C287" s="175" t="s">
        <v>868</v>
      </c>
      <c r="D287" s="126" t="s">
        <v>816</v>
      </c>
      <c r="F287" s="84" t="str">
        <f t="shared" si="25"/>
        <v>む３２</v>
      </c>
      <c r="G287" s="87" t="str">
        <f t="shared" si="24"/>
        <v>佐藤庸子</v>
      </c>
      <c r="H287" s="126" t="s">
        <v>817</v>
      </c>
      <c r="I287" s="139" t="s">
        <v>17</v>
      </c>
      <c r="J287" s="174">
        <v>1978</v>
      </c>
      <c r="K287" s="90">
        <f t="shared" si="26"/>
        <v>41</v>
      </c>
      <c r="L287" s="85" t="str">
        <f>IF(G287="","",IF(COUNTIF($G$22:$G$525,G287)&gt;1,"2重登録","OK"))</f>
        <v>OK</v>
      </c>
      <c r="M287" s="139" t="s">
        <v>722</v>
      </c>
      <c r="N287"/>
    </row>
    <row r="288" spans="1:14">
      <c r="A288" s="60" t="s">
        <v>869</v>
      </c>
      <c r="B288" s="173" t="s">
        <v>229</v>
      </c>
      <c r="C288" s="173" t="s">
        <v>112</v>
      </c>
      <c r="D288" s="126" t="s">
        <v>816</v>
      </c>
      <c r="F288" s="84" t="str">
        <f t="shared" si="25"/>
        <v>む３３</v>
      </c>
      <c r="G288" s="87" t="str">
        <f t="shared" si="24"/>
        <v>遠崎大樹</v>
      </c>
      <c r="H288" s="126" t="s">
        <v>817</v>
      </c>
      <c r="I288" s="126" t="s">
        <v>9</v>
      </c>
      <c r="J288" s="174">
        <v>1985</v>
      </c>
      <c r="K288" s="90">
        <f t="shared" si="26"/>
        <v>34</v>
      </c>
      <c r="L288" s="85" t="str">
        <f t="shared" ref="L288:L308" si="29">IF(G288="","",IF(COUNTIF($G$22:$G$644,G288)&gt;1,"2重登録","OK"))</f>
        <v>OK</v>
      </c>
      <c r="M288" s="126" t="s">
        <v>834</v>
      </c>
      <c r="N288"/>
    </row>
    <row r="289" spans="1:14">
      <c r="A289" s="60" t="s">
        <v>870</v>
      </c>
      <c r="B289" s="175" t="s">
        <v>871</v>
      </c>
      <c r="C289" s="175" t="s">
        <v>150</v>
      </c>
      <c r="D289" s="126" t="s">
        <v>816</v>
      </c>
      <c r="F289" s="84" t="str">
        <f t="shared" si="25"/>
        <v>む３４</v>
      </c>
      <c r="G289" s="87" t="str">
        <f t="shared" si="24"/>
        <v>村田朋子</v>
      </c>
      <c r="H289" s="126" t="s">
        <v>817</v>
      </c>
      <c r="I289" s="139" t="s">
        <v>17</v>
      </c>
      <c r="J289" s="174">
        <v>1959</v>
      </c>
      <c r="K289" s="90">
        <f t="shared" si="26"/>
        <v>60</v>
      </c>
      <c r="L289" s="85" t="str">
        <f t="shared" si="29"/>
        <v>OK</v>
      </c>
      <c r="M289" s="139" t="s">
        <v>722</v>
      </c>
      <c r="N289"/>
    </row>
    <row r="290" spans="1:14">
      <c r="A290" s="60" t="s">
        <v>872</v>
      </c>
      <c r="B290" s="175" t="s">
        <v>157</v>
      </c>
      <c r="C290" s="175" t="s">
        <v>873</v>
      </c>
      <c r="D290" s="126" t="s">
        <v>816</v>
      </c>
      <c r="F290" s="84" t="str">
        <f t="shared" si="25"/>
        <v>む３５</v>
      </c>
      <c r="G290" s="87" t="str">
        <f t="shared" si="24"/>
        <v>杉山あずさ</v>
      </c>
      <c r="H290" s="126" t="s">
        <v>817</v>
      </c>
      <c r="I290" s="139" t="s">
        <v>17</v>
      </c>
      <c r="J290" s="174">
        <v>1978</v>
      </c>
      <c r="K290" s="90">
        <f t="shared" si="26"/>
        <v>41</v>
      </c>
      <c r="L290" s="85" t="str">
        <f t="shared" si="29"/>
        <v>OK</v>
      </c>
      <c r="M290" s="60" t="s">
        <v>734</v>
      </c>
      <c r="N290"/>
    </row>
    <row r="291" spans="1:14">
      <c r="A291" s="60" t="s">
        <v>874</v>
      </c>
      <c r="B291" s="175" t="s">
        <v>63</v>
      </c>
      <c r="C291" s="108" t="s">
        <v>875</v>
      </c>
      <c r="D291" s="126" t="s">
        <v>816</v>
      </c>
      <c r="E291"/>
      <c r="F291" s="84" t="str">
        <f t="shared" si="25"/>
        <v>む３６</v>
      </c>
      <c r="G291" s="87" t="str">
        <f t="shared" si="24"/>
        <v>西村文代</v>
      </c>
      <c r="H291" s="126" t="s">
        <v>817</v>
      </c>
      <c r="I291" s="139" t="s">
        <v>17</v>
      </c>
      <c r="J291" s="62">
        <v>1964</v>
      </c>
      <c r="K291" s="90">
        <f t="shared" si="26"/>
        <v>55</v>
      </c>
      <c r="L291" s="85" t="str">
        <f t="shared" si="29"/>
        <v>OK</v>
      </c>
      <c r="M291" s="60" t="s">
        <v>728</v>
      </c>
      <c r="N291"/>
    </row>
    <row r="292" spans="1:14">
      <c r="A292" s="60" t="s">
        <v>876</v>
      </c>
      <c r="B292" s="108" t="s">
        <v>871</v>
      </c>
      <c r="C292" s="108" t="s">
        <v>877</v>
      </c>
      <c r="D292" s="126" t="s">
        <v>816</v>
      </c>
      <c r="E292"/>
      <c r="F292" s="84" t="str">
        <f t="shared" si="25"/>
        <v>む３７</v>
      </c>
      <c r="G292" s="87" t="str">
        <f t="shared" si="24"/>
        <v>村田彩子</v>
      </c>
      <c r="H292" s="126" t="s">
        <v>817</v>
      </c>
      <c r="I292" s="139" t="s">
        <v>17</v>
      </c>
      <c r="J292" s="62">
        <v>1968</v>
      </c>
      <c r="K292" s="90">
        <f t="shared" si="26"/>
        <v>51</v>
      </c>
      <c r="L292" s="62" t="str">
        <f t="shared" si="29"/>
        <v>OK</v>
      </c>
      <c r="M292" s="62" t="s">
        <v>745</v>
      </c>
      <c r="N292"/>
    </row>
    <row r="293" spans="1:14">
      <c r="A293" s="60" t="s">
        <v>878</v>
      </c>
      <c r="B293" s="108" t="s">
        <v>879</v>
      </c>
      <c r="C293" s="175" t="s">
        <v>868</v>
      </c>
      <c r="D293" s="126" t="s">
        <v>816</v>
      </c>
      <c r="E293"/>
      <c r="F293" s="84" t="str">
        <f t="shared" si="25"/>
        <v>む３８</v>
      </c>
      <c r="G293" s="87" t="str">
        <f t="shared" si="24"/>
        <v>村川庸子</v>
      </c>
      <c r="H293" s="126" t="s">
        <v>817</v>
      </c>
      <c r="I293" s="139" t="s">
        <v>17</v>
      </c>
      <c r="J293" s="62">
        <v>1969</v>
      </c>
      <c r="K293" s="90">
        <f t="shared" si="26"/>
        <v>50</v>
      </c>
      <c r="L293" s="62" t="str">
        <f t="shared" si="29"/>
        <v>OK</v>
      </c>
      <c r="M293" s="62" t="s">
        <v>855</v>
      </c>
      <c r="N293"/>
    </row>
    <row r="294" spans="1:14">
      <c r="A294" s="60" t="s">
        <v>880</v>
      </c>
      <c r="B294" s="62" t="s">
        <v>881</v>
      </c>
      <c r="C294" s="62" t="s">
        <v>882</v>
      </c>
      <c r="D294" s="126" t="s">
        <v>816</v>
      </c>
      <c r="E294" s="62"/>
      <c r="F294" s="84" t="str">
        <f t="shared" si="25"/>
        <v>む３９</v>
      </c>
      <c r="G294" s="87" t="str">
        <f t="shared" si="24"/>
        <v>藤井洋平</v>
      </c>
      <c r="H294" s="126" t="s">
        <v>817</v>
      </c>
      <c r="I294" s="62" t="s">
        <v>9</v>
      </c>
      <c r="J294" s="62">
        <v>1991</v>
      </c>
      <c r="K294" s="90">
        <f t="shared" si="26"/>
        <v>28</v>
      </c>
      <c r="L294" s="62" t="str">
        <f t="shared" si="29"/>
        <v>OK</v>
      </c>
      <c r="M294" s="108" t="s">
        <v>722</v>
      </c>
      <c r="N294"/>
    </row>
    <row r="295" spans="1:14">
      <c r="A295" s="60" t="s">
        <v>883</v>
      </c>
      <c r="B295" s="62" t="s">
        <v>884</v>
      </c>
      <c r="C295" s="62" t="s">
        <v>885</v>
      </c>
      <c r="D295" s="126" t="s">
        <v>816</v>
      </c>
      <c r="E295" s="62"/>
      <c r="F295" s="84" t="str">
        <f t="shared" si="25"/>
        <v>む４０</v>
      </c>
      <c r="G295" s="87" t="str">
        <f t="shared" si="24"/>
        <v>田淵敏史</v>
      </c>
      <c r="H295" s="126" t="s">
        <v>817</v>
      </c>
      <c r="I295" s="62" t="s">
        <v>9</v>
      </c>
      <c r="J295" s="62">
        <v>1991</v>
      </c>
      <c r="K295" s="90">
        <f t="shared" si="26"/>
        <v>28</v>
      </c>
      <c r="L295" s="62" t="str">
        <f t="shared" si="29"/>
        <v>OK</v>
      </c>
      <c r="M295" s="108" t="s">
        <v>722</v>
      </c>
      <c r="N295"/>
    </row>
    <row r="296" spans="1:14">
      <c r="A296" s="60" t="s">
        <v>886</v>
      </c>
      <c r="B296" s="62" t="s">
        <v>887</v>
      </c>
      <c r="C296" s="62" t="s">
        <v>888</v>
      </c>
      <c r="D296" s="126" t="s">
        <v>816</v>
      </c>
      <c r="E296" s="62"/>
      <c r="F296" s="84" t="str">
        <f t="shared" si="25"/>
        <v>む４１</v>
      </c>
      <c r="G296" s="87" t="str">
        <f t="shared" si="24"/>
        <v>穐山  航</v>
      </c>
      <c r="H296" s="126" t="s">
        <v>817</v>
      </c>
      <c r="I296" s="62" t="s">
        <v>9</v>
      </c>
      <c r="J296" s="62">
        <v>1989</v>
      </c>
      <c r="K296" s="90">
        <f t="shared" si="26"/>
        <v>30</v>
      </c>
      <c r="L296" s="62" t="str">
        <f t="shared" si="29"/>
        <v>OK</v>
      </c>
      <c r="M296" s="108" t="s">
        <v>722</v>
      </c>
      <c r="N296"/>
    </row>
    <row r="297" spans="1:14">
      <c r="A297" s="60" t="s">
        <v>889</v>
      </c>
      <c r="B297" s="62" t="s">
        <v>63</v>
      </c>
      <c r="C297" s="62" t="s">
        <v>890</v>
      </c>
      <c r="D297" s="126" t="s">
        <v>816</v>
      </c>
      <c r="E297"/>
      <c r="F297" s="84" t="str">
        <f t="shared" si="25"/>
        <v>む４２</v>
      </c>
      <c r="G297" s="87" t="str">
        <f t="shared" si="24"/>
        <v>西村国太郎</v>
      </c>
      <c r="H297" s="126" t="s">
        <v>817</v>
      </c>
      <c r="I297" s="62" t="s">
        <v>9</v>
      </c>
      <c r="J297" s="62">
        <v>1942</v>
      </c>
      <c r="K297" s="90">
        <f t="shared" si="26"/>
        <v>77</v>
      </c>
      <c r="L297" s="62" t="str">
        <f t="shared" si="29"/>
        <v>OK</v>
      </c>
      <c r="M297" s="108" t="s">
        <v>722</v>
      </c>
      <c r="N297"/>
    </row>
    <row r="298" spans="1:14">
      <c r="A298" s="60" t="s">
        <v>891</v>
      </c>
      <c r="B298" s="108" t="s">
        <v>892</v>
      </c>
      <c r="C298" s="108" t="s">
        <v>893</v>
      </c>
      <c r="D298" s="126" t="s">
        <v>816</v>
      </c>
      <c r="E298" s="176"/>
      <c r="F298" s="84" t="str">
        <f t="shared" si="25"/>
        <v>む４３</v>
      </c>
      <c r="G298" s="62" t="s">
        <v>894</v>
      </c>
      <c r="H298" s="126" t="s">
        <v>817</v>
      </c>
      <c r="I298" s="62" t="s">
        <v>17</v>
      </c>
      <c r="J298" s="62">
        <v>1994</v>
      </c>
      <c r="K298" s="90">
        <f t="shared" si="26"/>
        <v>25</v>
      </c>
      <c r="L298" s="62" t="str">
        <f t="shared" si="29"/>
        <v>OK</v>
      </c>
      <c r="M298" s="62" t="s">
        <v>834</v>
      </c>
      <c r="N298"/>
    </row>
    <row r="299" spans="1:14" customFormat="1">
      <c r="A299" s="60" t="s">
        <v>895</v>
      </c>
      <c r="B299" s="108" t="s">
        <v>185</v>
      </c>
      <c r="C299" s="108" t="s">
        <v>186</v>
      </c>
      <c r="D299" s="126" t="s">
        <v>816</v>
      </c>
      <c r="E299" s="176"/>
      <c r="F299" s="84" t="str">
        <f t="shared" si="25"/>
        <v>む４４</v>
      </c>
      <c r="G299" s="62" t="s">
        <v>896</v>
      </c>
      <c r="H299" s="126" t="s">
        <v>817</v>
      </c>
      <c r="I299" s="62" t="s">
        <v>17</v>
      </c>
      <c r="J299" s="62">
        <v>1970</v>
      </c>
      <c r="K299" s="90">
        <f t="shared" si="26"/>
        <v>49</v>
      </c>
      <c r="L299" s="62" t="str">
        <f t="shared" si="29"/>
        <v>OK</v>
      </c>
      <c r="M299" s="62" t="s">
        <v>728</v>
      </c>
    </row>
    <row r="300" spans="1:14" customFormat="1">
      <c r="A300" s="60" t="s">
        <v>897</v>
      </c>
      <c r="B300" s="62" t="s">
        <v>157</v>
      </c>
      <c r="C300" s="62" t="s">
        <v>898</v>
      </c>
      <c r="D300" s="126" t="s">
        <v>816</v>
      </c>
      <c r="F300" s="84" t="str">
        <f t="shared" si="25"/>
        <v>む４５</v>
      </c>
      <c r="G300" s="62" t="s">
        <v>899</v>
      </c>
      <c r="H300" s="126" t="s">
        <v>817</v>
      </c>
      <c r="I300" s="62" t="s">
        <v>9</v>
      </c>
      <c r="J300" s="62">
        <v>2004</v>
      </c>
      <c r="K300" s="90">
        <f t="shared" si="26"/>
        <v>15</v>
      </c>
      <c r="L300" s="62" t="str">
        <f t="shared" si="29"/>
        <v>OK</v>
      </c>
      <c r="M300" s="62" t="s">
        <v>734</v>
      </c>
    </row>
    <row r="301" spans="1:14" customFormat="1">
      <c r="A301" s="60" t="s">
        <v>900</v>
      </c>
      <c r="B301" s="173" t="s">
        <v>901</v>
      </c>
      <c r="C301" s="173" t="s">
        <v>902</v>
      </c>
      <c r="D301" s="126" t="s">
        <v>816</v>
      </c>
      <c r="E301" s="87"/>
      <c r="F301" s="84" t="str">
        <f t="shared" si="25"/>
        <v>む４６</v>
      </c>
      <c r="G301" s="87" t="s">
        <v>903</v>
      </c>
      <c r="H301" s="126" t="s">
        <v>817</v>
      </c>
      <c r="I301" s="62" t="s">
        <v>9</v>
      </c>
      <c r="J301" s="174">
        <v>1990</v>
      </c>
      <c r="K301" s="90">
        <f t="shared" si="26"/>
        <v>29</v>
      </c>
      <c r="L301" s="62" t="str">
        <f t="shared" si="29"/>
        <v>OK</v>
      </c>
      <c r="M301" s="139" t="s">
        <v>722</v>
      </c>
    </row>
    <row r="302" spans="1:14" customFormat="1">
      <c r="A302" s="60" t="s">
        <v>904</v>
      </c>
      <c r="B302" s="173" t="s">
        <v>140</v>
      </c>
      <c r="C302" s="173" t="s">
        <v>905</v>
      </c>
      <c r="D302" s="126" t="s">
        <v>816</v>
      </c>
      <c r="E302" s="87"/>
      <c r="F302" s="84" t="str">
        <f t="shared" si="25"/>
        <v>む４７</v>
      </c>
      <c r="G302" s="87" t="s">
        <v>906</v>
      </c>
      <c r="H302" s="126" t="s">
        <v>817</v>
      </c>
      <c r="I302" s="62" t="s">
        <v>9</v>
      </c>
      <c r="J302" s="174">
        <v>1992</v>
      </c>
      <c r="K302" s="90">
        <f t="shared" si="26"/>
        <v>27</v>
      </c>
      <c r="L302" s="62" t="str">
        <f t="shared" si="29"/>
        <v>OK</v>
      </c>
      <c r="M302" s="139" t="s">
        <v>722</v>
      </c>
    </row>
    <row r="303" spans="1:14" customFormat="1">
      <c r="A303" s="60" t="s">
        <v>907</v>
      </c>
      <c r="B303" s="62" t="s">
        <v>908</v>
      </c>
      <c r="C303" s="62" t="s">
        <v>909</v>
      </c>
      <c r="D303" s="126" t="s">
        <v>816</v>
      </c>
      <c r="F303" s="84" t="str">
        <f t="shared" si="25"/>
        <v>む４８</v>
      </c>
      <c r="G303" s="87" t="s">
        <v>910</v>
      </c>
      <c r="H303" s="126" t="s">
        <v>817</v>
      </c>
      <c r="I303" s="62" t="s">
        <v>9</v>
      </c>
      <c r="J303" s="62">
        <v>1986</v>
      </c>
      <c r="K303" s="90">
        <f t="shared" si="26"/>
        <v>33</v>
      </c>
      <c r="L303" s="62" t="str">
        <f t="shared" si="29"/>
        <v>OK</v>
      </c>
      <c r="M303" s="126" t="s">
        <v>745</v>
      </c>
    </row>
    <row r="304" spans="1:14" customFormat="1">
      <c r="A304" s="60" t="s">
        <v>911</v>
      </c>
      <c r="B304" s="108" t="s">
        <v>912</v>
      </c>
      <c r="C304" s="108" t="s">
        <v>913</v>
      </c>
      <c r="D304" s="126" t="s">
        <v>816</v>
      </c>
      <c r="F304" s="84" t="str">
        <f t="shared" si="25"/>
        <v>む４９</v>
      </c>
      <c r="G304" s="87" t="s">
        <v>914</v>
      </c>
      <c r="H304" s="126" t="s">
        <v>817</v>
      </c>
      <c r="I304" s="108" t="s">
        <v>17</v>
      </c>
      <c r="J304" s="62">
        <v>1996</v>
      </c>
      <c r="K304" s="90">
        <f t="shared" si="26"/>
        <v>23</v>
      </c>
      <c r="L304" s="62" t="str">
        <f t="shared" si="29"/>
        <v>OK</v>
      </c>
      <c r="M304" s="126" t="s">
        <v>915</v>
      </c>
    </row>
    <row r="305" spans="1:14" customFormat="1">
      <c r="A305" s="60" t="s">
        <v>916</v>
      </c>
      <c r="B305" s="62" t="s">
        <v>917</v>
      </c>
      <c r="C305" s="62" t="s">
        <v>918</v>
      </c>
      <c r="D305" s="126" t="s">
        <v>816</v>
      </c>
      <c r="F305" s="84" t="str">
        <f t="shared" si="25"/>
        <v>む５０</v>
      </c>
      <c r="G305" s="87" t="s">
        <v>919</v>
      </c>
      <c r="H305" s="126" t="s">
        <v>817</v>
      </c>
      <c r="I305" s="62" t="s">
        <v>9</v>
      </c>
      <c r="J305" s="62">
        <v>1963</v>
      </c>
      <c r="K305" s="90">
        <f t="shared" si="26"/>
        <v>56</v>
      </c>
      <c r="L305" s="62" t="str">
        <f t="shared" si="29"/>
        <v>OK</v>
      </c>
      <c r="M305" s="139" t="s">
        <v>722</v>
      </c>
    </row>
    <row r="306" spans="1:14" s="177" customFormat="1">
      <c r="A306" s="60" t="s">
        <v>920</v>
      </c>
      <c r="B306" s="62" t="s">
        <v>921</v>
      </c>
      <c r="C306" s="62" t="s">
        <v>922</v>
      </c>
      <c r="D306" s="126" t="s">
        <v>816</v>
      </c>
      <c r="E306"/>
      <c r="F306" s="84" t="str">
        <f t="shared" si="25"/>
        <v>む５１</v>
      </c>
      <c r="G306" s="87" t="s">
        <v>923</v>
      </c>
      <c r="H306" s="126" t="s">
        <v>817</v>
      </c>
      <c r="I306" s="62" t="s">
        <v>9</v>
      </c>
      <c r="J306" s="62">
        <v>2001</v>
      </c>
      <c r="K306" s="90">
        <f t="shared" si="26"/>
        <v>18</v>
      </c>
      <c r="L306" s="62" t="str">
        <f t="shared" si="29"/>
        <v>OK</v>
      </c>
      <c r="M306" s="138" t="s">
        <v>924</v>
      </c>
      <c r="N306"/>
    </row>
    <row r="307" spans="1:14" s="177" customFormat="1">
      <c r="A307" s="60" t="s">
        <v>925</v>
      </c>
      <c r="B307" s="150" t="s">
        <v>926</v>
      </c>
      <c r="C307"/>
      <c r="D307" s="126" t="s">
        <v>816</v>
      </c>
      <c r="E307"/>
      <c r="F307" s="84" t="str">
        <f t="shared" si="25"/>
        <v>む５２</v>
      </c>
      <c r="G307" s="87" t="s">
        <v>927</v>
      </c>
      <c r="H307" s="126" t="s">
        <v>817</v>
      </c>
      <c r="I307" s="108" t="s">
        <v>17</v>
      </c>
      <c r="J307" s="62">
        <v>1992</v>
      </c>
      <c r="K307" s="90">
        <f t="shared" si="26"/>
        <v>27</v>
      </c>
      <c r="L307" s="62" t="str">
        <f t="shared" si="29"/>
        <v>OK</v>
      </c>
      <c r="M307" s="139" t="s">
        <v>722</v>
      </c>
      <c r="N307"/>
    </row>
    <row r="308" spans="1:14" customFormat="1">
      <c r="A308" s="60" t="s">
        <v>928</v>
      </c>
      <c r="B308" s="62" t="s">
        <v>929</v>
      </c>
      <c r="D308" s="126" t="s">
        <v>816</v>
      </c>
      <c r="F308" s="84" t="str">
        <f t="shared" si="25"/>
        <v>む５３</v>
      </c>
      <c r="G308" s="62" t="s">
        <v>930</v>
      </c>
      <c r="H308" s="126" t="s">
        <v>817</v>
      </c>
      <c r="I308" s="62" t="s">
        <v>9</v>
      </c>
      <c r="J308" s="62">
        <v>1959</v>
      </c>
      <c r="K308" s="90">
        <f t="shared" si="26"/>
        <v>60</v>
      </c>
      <c r="L308" s="62" t="str">
        <f t="shared" si="29"/>
        <v>OK</v>
      </c>
      <c r="M308" t="s">
        <v>931</v>
      </c>
    </row>
    <row r="309" spans="1:14">
      <c r="A309" s="84" t="s">
        <v>932</v>
      </c>
      <c r="B309" s="173" t="s">
        <v>933</v>
      </c>
      <c r="C309" s="173"/>
      <c r="D309" s="126" t="s">
        <v>816</v>
      </c>
      <c r="E309" s="87"/>
      <c r="F309" s="84" t="str">
        <f t="shared" si="25"/>
        <v>む５４</v>
      </c>
      <c r="G309" s="173" t="s">
        <v>934</v>
      </c>
      <c r="H309" s="126" t="s">
        <v>817</v>
      </c>
      <c r="I309" s="126" t="s">
        <v>116</v>
      </c>
      <c r="J309" s="174">
        <v>1985</v>
      </c>
      <c r="K309" s="90">
        <f t="shared" si="26"/>
        <v>34</v>
      </c>
      <c r="L309" s="62" t="str">
        <f>IF(G309="","",IF(COUNTIF($G$22:$G$641,G309)&gt;1,"2重登録","OK"))</f>
        <v>OK</v>
      </c>
      <c r="M309" s="126" t="s">
        <v>935</v>
      </c>
    </row>
    <row r="310" spans="1:14">
      <c r="A310" s="84" t="s">
        <v>936</v>
      </c>
      <c r="B310" s="178" t="s">
        <v>937</v>
      </c>
      <c r="C310" s="178" t="s">
        <v>938</v>
      </c>
      <c r="D310" s="126" t="s">
        <v>816</v>
      </c>
      <c r="E310" s="87" t="s">
        <v>939</v>
      </c>
      <c r="F310" s="84" t="str">
        <f t="shared" si="25"/>
        <v>む５５</v>
      </c>
      <c r="G310" s="84" t="str">
        <f>B310&amp;C310</f>
        <v>出路美乃</v>
      </c>
      <c r="H310" s="138" t="s">
        <v>817</v>
      </c>
      <c r="I310" s="125" t="s">
        <v>121</v>
      </c>
      <c r="J310" s="179">
        <v>2006</v>
      </c>
      <c r="K310" s="90">
        <f t="shared" si="26"/>
        <v>13</v>
      </c>
      <c r="L310" s="62" t="str">
        <f>IF(G310="","",IF(COUNTIF($G$22:$G$641,G310)&gt;1,"2重登録","OK"))</f>
        <v>OK</v>
      </c>
      <c r="M310" s="125" t="s">
        <v>792</v>
      </c>
    </row>
    <row r="311" spans="1:14">
      <c r="A311" s="84" t="s">
        <v>940</v>
      </c>
      <c r="B311" s="173" t="s">
        <v>941</v>
      </c>
      <c r="C311" s="173"/>
      <c r="D311" s="126" t="s">
        <v>816</v>
      </c>
      <c r="E311" s="87"/>
      <c r="F311" s="84" t="str">
        <f t="shared" si="25"/>
        <v>む５６</v>
      </c>
      <c r="G311" s="173" t="s">
        <v>941</v>
      </c>
      <c r="H311" s="126" t="s">
        <v>817</v>
      </c>
      <c r="I311" s="126" t="s">
        <v>116</v>
      </c>
      <c r="J311" s="174">
        <v>1983</v>
      </c>
      <c r="K311" s="90">
        <f>IF(J311="","",(2017-J311))</f>
        <v>34</v>
      </c>
      <c r="L311" s="85" t="e">
        <f>#N/A</f>
        <v>#N/A</v>
      </c>
      <c r="M311" s="169" t="s">
        <v>862</v>
      </c>
    </row>
    <row r="312" spans="1:14">
      <c r="B312" s="173"/>
      <c r="C312" s="173"/>
      <c r="D312" s="126"/>
      <c r="E312" s="87"/>
      <c r="G312" s="87"/>
      <c r="H312" s="126"/>
      <c r="I312" s="126"/>
      <c r="J312" s="174"/>
      <c r="K312" s="90" t="str">
        <f t="shared" si="26"/>
        <v/>
      </c>
      <c r="L312" s="62" t="str">
        <f t="shared" ref="L312:L343" si="30">IF(G312="","",IF(COUNTIF($G$22:$G$641,G312)&gt;1,"2重登録","OK"))</f>
        <v/>
      </c>
      <c r="M312" s="126"/>
    </row>
    <row r="313" spans="1:14">
      <c r="B313" s="173"/>
      <c r="C313" s="173"/>
      <c r="D313" s="126"/>
      <c r="E313" s="87"/>
      <c r="G313" s="87"/>
      <c r="H313" s="126"/>
      <c r="I313" s="126"/>
      <c r="J313" s="174"/>
      <c r="K313" s="90" t="str">
        <f t="shared" si="26"/>
        <v/>
      </c>
      <c r="L313" s="62" t="str">
        <f t="shared" si="30"/>
        <v/>
      </c>
      <c r="M313" s="126"/>
    </row>
    <row r="314" spans="1:14">
      <c r="B314" s="87"/>
      <c r="C314" s="87"/>
      <c r="D314" s="87"/>
      <c r="E314" s="87"/>
      <c r="G314" s="87"/>
      <c r="H314" s="87"/>
      <c r="I314" s="91"/>
      <c r="J314" s="92"/>
      <c r="K314" s="90" t="str">
        <f t="shared" si="26"/>
        <v/>
      </c>
      <c r="L314" s="62" t="str">
        <f t="shared" si="30"/>
        <v/>
      </c>
      <c r="M314" s="93"/>
    </row>
    <row r="315" spans="1:14" customFormat="1">
      <c r="B315" s="759" t="s">
        <v>942</v>
      </c>
      <c r="C315" s="759"/>
      <c r="D315" s="753" t="s">
        <v>943</v>
      </c>
      <c r="E315" s="753"/>
      <c r="F315" s="753"/>
      <c r="G315" s="753"/>
      <c r="H315" s="84" t="s">
        <v>313</v>
      </c>
      <c r="I315" s="754" t="s">
        <v>314</v>
      </c>
      <c r="J315" s="754"/>
      <c r="K315" s="754"/>
      <c r="L315" s="62" t="str">
        <f t="shared" si="30"/>
        <v/>
      </c>
    </row>
    <row r="316" spans="1:14" customFormat="1">
      <c r="B316" s="759"/>
      <c r="C316" s="759"/>
      <c r="D316" s="753"/>
      <c r="E316" s="753"/>
      <c r="F316" s="753"/>
      <c r="G316" s="753"/>
      <c r="H316" s="86">
        <f>COUNTIF(M319:M353,"東近江市")</f>
        <v>6</v>
      </c>
      <c r="I316" s="755">
        <f>(H316/RIGHT($A$343,2))</f>
        <v>0.24</v>
      </c>
      <c r="J316" s="755"/>
      <c r="K316" s="755"/>
      <c r="L316" s="62" t="str">
        <f t="shared" si="30"/>
        <v/>
      </c>
    </row>
    <row r="317" spans="1:14" customFormat="1">
      <c r="A317" s="84"/>
      <c r="B317" s="87" t="s">
        <v>190</v>
      </c>
      <c r="C317" s="87"/>
      <c r="D317" s="88"/>
      <c r="E317" s="84"/>
      <c r="F317" s="85"/>
      <c r="G317" s="84"/>
      <c r="H317" s="84"/>
      <c r="I317" s="84"/>
      <c r="J317" s="89"/>
      <c r="K317" s="90"/>
      <c r="L317" s="62" t="str">
        <f t="shared" si="30"/>
        <v/>
      </c>
      <c r="M317" s="84"/>
    </row>
    <row r="318" spans="1:14" customFormat="1">
      <c r="A318" s="84"/>
      <c r="B318" s="764" t="s">
        <v>189</v>
      </c>
      <c r="C318" s="756"/>
      <c r="D318" s="84"/>
      <c r="E318" s="84"/>
      <c r="F318" s="85"/>
      <c r="G318" s="84" t="str">
        <f t="shared" ref="G318:G338" si="31">B318&amp;C318</f>
        <v>湖東プラチナ</v>
      </c>
      <c r="H318" s="84"/>
      <c r="I318" s="84"/>
      <c r="J318" s="89"/>
      <c r="K318" s="90" t="s">
        <v>944</v>
      </c>
      <c r="L318" s="62" t="str">
        <f t="shared" si="30"/>
        <v>OK</v>
      </c>
      <c r="M318" s="84"/>
    </row>
    <row r="319" spans="1:14" customFormat="1">
      <c r="A319" s="84" t="s">
        <v>945</v>
      </c>
      <c r="B319" s="87" t="s">
        <v>193</v>
      </c>
      <c r="C319" s="87" t="s">
        <v>194</v>
      </c>
      <c r="D319" s="84" t="s">
        <v>946</v>
      </c>
      <c r="E319" s="62"/>
      <c r="F319" s="85" t="str">
        <f t="shared" ref="F319:F339" si="32">A319</f>
        <v>ぷ０１</v>
      </c>
      <c r="G319" s="84" t="str">
        <f t="shared" si="31"/>
        <v>高田洋治</v>
      </c>
      <c r="H319" s="91" t="s">
        <v>947</v>
      </c>
      <c r="I319" s="91" t="s">
        <v>9</v>
      </c>
      <c r="J319" s="180">
        <v>1942</v>
      </c>
      <c r="K319" s="90">
        <f>IF(J319="","",(2019-J319))</f>
        <v>77</v>
      </c>
      <c r="L319" s="62" t="str">
        <f t="shared" si="30"/>
        <v>OK</v>
      </c>
      <c r="M319" s="87" t="s">
        <v>745</v>
      </c>
    </row>
    <row r="320" spans="1:14" customFormat="1">
      <c r="A320" s="84" t="s">
        <v>948</v>
      </c>
      <c r="B320" s="87" t="s">
        <v>949</v>
      </c>
      <c r="C320" s="87" t="s">
        <v>950</v>
      </c>
      <c r="D320" s="84" t="s">
        <v>946</v>
      </c>
      <c r="E320" s="62"/>
      <c r="F320" s="85" t="str">
        <f t="shared" si="32"/>
        <v>ぷ０２</v>
      </c>
      <c r="G320" s="84" t="str">
        <f t="shared" si="31"/>
        <v>中野哲也</v>
      </c>
      <c r="H320" s="91" t="s">
        <v>947</v>
      </c>
      <c r="I320" s="91" t="s">
        <v>9</v>
      </c>
      <c r="J320" s="180">
        <v>1947</v>
      </c>
      <c r="K320" s="90">
        <f t="shared" ref="K320:K343" si="33">IF(J320="","",(2019-J320))</f>
        <v>72</v>
      </c>
      <c r="L320" s="62" t="str">
        <f t="shared" si="30"/>
        <v>OK</v>
      </c>
      <c r="M320" s="87" t="s">
        <v>745</v>
      </c>
    </row>
    <row r="321" spans="1:13" customFormat="1">
      <c r="A321" s="84" t="s">
        <v>951</v>
      </c>
      <c r="B321" s="87" t="s">
        <v>196</v>
      </c>
      <c r="C321" s="87" t="s">
        <v>197</v>
      </c>
      <c r="D321" s="84" t="s">
        <v>946</v>
      </c>
      <c r="E321" s="62"/>
      <c r="F321" s="85" t="str">
        <f t="shared" si="32"/>
        <v>ぷ０３</v>
      </c>
      <c r="G321" s="84" t="str">
        <f t="shared" si="31"/>
        <v>羽田昭夫</v>
      </c>
      <c r="H321" s="91" t="s">
        <v>947</v>
      </c>
      <c r="I321" s="91" t="s">
        <v>9</v>
      </c>
      <c r="J321" s="180">
        <v>1943</v>
      </c>
      <c r="K321" s="90">
        <f t="shared" si="33"/>
        <v>76</v>
      </c>
      <c r="L321" s="62" t="str">
        <f t="shared" si="30"/>
        <v>OK</v>
      </c>
      <c r="M321" s="146" t="s">
        <v>915</v>
      </c>
    </row>
    <row r="322" spans="1:13" customFormat="1">
      <c r="A322" s="84" t="s">
        <v>952</v>
      </c>
      <c r="B322" s="87" t="s">
        <v>953</v>
      </c>
      <c r="C322" s="87" t="s">
        <v>954</v>
      </c>
      <c r="D322" s="84" t="s">
        <v>946</v>
      </c>
      <c r="E322" s="62"/>
      <c r="F322" s="85" t="str">
        <f t="shared" si="32"/>
        <v>ぷ０４</v>
      </c>
      <c r="G322" s="84" t="str">
        <f t="shared" si="31"/>
        <v>藤本昌彦</v>
      </c>
      <c r="H322" s="91" t="s">
        <v>947</v>
      </c>
      <c r="I322" s="91" t="s">
        <v>9</v>
      </c>
      <c r="J322" s="180">
        <v>1939</v>
      </c>
      <c r="K322" s="90">
        <f t="shared" si="33"/>
        <v>80</v>
      </c>
      <c r="L322" s="62" t="str">
        <f t="shared" si="30"/>
        <v>OK</v>
      </c>
      <c r="M322" s="87" t="s">
        <v>745</v>
      </c>
    </row>
    <row r="323" spans="1:13" customFormat="1">
      <c r="A323" s="84" t="s">
        <v>955</v>
      </c>
      <c r="B323" s="87" t="s">
        <v>956</v>
      </c>
      <c r="C323" s="87" t="s">
        <v>957</v>
      </c>
      <c r="D323" s="84" t="s">
        <v>946</v>
      </c>
      <c r="E323" s="62"/>
      <c r="F323" s="85" t="str">
        <f t="shared" si="32"/>
        <v>ぷ０５</v>
      </c>
      <c r="G323" s="84" t="str">
        <f t="shared" si="31"/>
        <v>安田和彦</v>
      </c>
      <c r="H323" s="91" t="s">
        <v>947</v>
      </c>
      <c r="I323" s="91" t="s">
        <v>9</v>
      </c>
      <c r="J323" s="180">
        <v>1945</v>
      </c>
      <c r="K323" s="90">
        <f t="shared" si="33"/>
        <v>74</v>
      </c>
      <c r="L323" s="62" t="str">
        <f t="shared" si="30"/>
        <v>OK</v>
      </c>
      <c r="M323" s="87" t="s">
        <v>745</v>
      </c>
    </row>
    <row r="324" spans="1:13" customFormat="1">
      <c r="A324" s="84" t="s">
        <v>958</v>
      </c>
      <c r="B324" s="87" t="s">
        <v>232</v>
      </c>
      <c r="C324" s="87" t="s">
        <v>959</v>
      </c>
      <c r="D324" s="84" t="s">
        <v>946</v>
      </c>
      <c r="E324" s="62"/>
      <c r="F324" s="85" t="str">
        <f t="shared" si="32"/>
        <v>ぷ０６</v>
      </c>
      <c r="G324" s="84" t="str">
        <f t="shared" si="31"/>
        <v>吉田知司</v>
      </c>
      <c r="H324" s="91" t="s">
        <v>947</v>
      </c>
      <c r="I324" s="91" t="s">
        <v>9</v>
      </c>
      <c r="J324" s="180">
        <v>1948</v>
      </c>
      <c r="K324" s="90">
        <f t="shared" si="33"/>
        <v>71</v>
      </c>
      <c r="L324" s="62" t="str">
        <f t="shared" si="30"/>
        <v>OK</v>
      </c>
      <c r="M324" s="95" t="s">
        <v>722</v>
      </c>
    </row>
    <row r="325" spans="1:13" customFormat="1">
      <c r="A325" s="84" t="s">
        <v>960</v>
      </c>
      <c r="B325" s="87" t="s">
        <v>140</v>
      </c>
      <c r="C325" s="87" t="s">
        <v>141</v>
      </c>
      <c r="D325" s="84" t="s">
        <v>946</v>
      </c>
      <c r="E325" s="84"/>
      <c r="F325" s="85" t="str">
        <f t="shared" si="32"/>
        <v>ぷ０７</v>
      </c>
      <c r="G325" s="84" t="str">
        <f t="shared" si="31"/>
        <v>山田直八</v>
      </c>
      <c r="H325" s="91" t="s">
        <v>947</v>
      </c>
      <c r="I325" s="91" t="s">
        <v>9</v>
      </c>
      <c r="J325" s="180">
        <v>1972</v>
      </c>
      <c r="K325" s="90">
        <f t="shared" si="33"/>
        <v>47</v>
      </c>
      <c r="L325" s="62" t="str">
        <f t="shared" si="30"/>
        <v>OK</v>
      </c>
      <c r="M325" s="87" t="s">
        <v>855</v>
      </c>
    </row>
    <row r="326" spans="1:13" customFormat="1">
      <c r="A326" s="84" t="s">
        <v>961</v>
      </c>
      <c r="B326" s="87" t="s">
        <v>962</v>
      </c>
      <c r="C326" s="87" t="s">
        <v>89</v>
      </c>
      <c r="D326" s="84" t="s">
        <v>946</v>
      </c>
      <c r="E326" s="84"/>
      <c r="F326" s="85" t="str">
        <f t="shared" si="32"/>
        <v>ぷ０８</v>
      </c>
      <c r="G326" s="84" t="str">
        <f t="shared" si="31"/>
        <v>新屋正男</v>
      </c>
      <c r="H326" s="91" t="s">
        <v>947</v>
      </c>
      <c r="I326" s="91" t="s">
        <v>9</v>
      </c>
      <c r="J326" s="180">
        <v>1943</v>
      </c>
      <c r="K326" s="90">
        <f t="shared" si="33"/>
        <v>76</v>
      </c>
      <c r="L326" s="62" t="str">
        <f t="shared" si="30"/>
        <v>OK</v>
      </c>
      <c r="M326" s="87" t="s">
        <v>745</v>
      </c>
    </row>
    <row r="327" spans="1:13" customFormat="1">
      <c r="A327" s="84" t="s">
        <v>963</v>
      </c>
      <c r="B327" s="87" t="s">
        <v>964</v>
      </c>
      <c r="C327" s="87" t="s">
        <v>965</v>
      </c>
      <c r="D327" s="84" t="s">
        <v>946</v>
      </c>
      <c r="E327" s="84"/>
      <c r="F327" s="85" t="str">
        <f t="shared" si="32"/>
        <v>ぷ０９</v>
      </c>
      <c r="G327" s="84" t="str">
        <f t="shared" si="31"/>
        <v>青木保憲</v>
      </c>
      <c r="H327" s="91" t="s">
        <v>947</v>
      </c>
      <c r="I327" s="91" t="s">
        <v>9</v>
      </c>
      <c r="J327" s="180">
        <v>1949</v>
      </c>
      <c r="K327" s="90">
        <f t="shared" si="33"/>
        <v>70</v>
      </c>
      <c r="L327" s="62" t="str">
        <f t="shared" si="30"/>
        <v>OK</v>
      </c>
      <c r="M327" s="87" t="s">
        <v>745</v>
      </c>
    </row>
    <row r="328" spans="1:13" customFormat="1">
      <c r="A328" s="84" t="s">
        <v>966</v>
      </c>
      <c r="B328" s="87" t="s">
        <v>967</v>
      </c>
      <c r="C328" s="87" t="s">
        <v>968</v>
      </c>
      <c r="D328" s="84" t="s">
        <v>946</v>
      </c>
      <c r="E328" s="84"/>
      <c r="F328" s="85" t="str">
        <f t="shared" si="32"/>
        <v>ぷ１０</v>
      </c>
      <c r="G328" s="84" t="str">
        <f t="shared" si="31"/>
        <v>谷口一男</v>
      </c>
      <c r="H328" s="91" t="s">
        <v>947</v>
      </c>
      <c r="I328" s="91" t="s">
        <v>9</v>
      </c>
      <c r="J328" s="181">
        <v>1953</v>
      </c>
      <c r="K328" s="90">
        <f t="shared" si="33"/>
        <v>66</v>
      </c>
      <c r="L328" s="62" t="str">
        <f t="shared" si="30"/>
        <v>OK</v>
      </c>
      <c r="M328" s="182" t="s">
        <v>728</v>
      </c>
    </row>
    <row r="329" spans="1:13" customFormat="1">
      <c r="A329" s="84" t="s">
        <v>969</v>
      </c>
      <c r="B329" s="183" t="s">
        <v>970</v>
      </c>
      <c r="C329" s="183" t="s">
        <v>971</v>
      </c>
      <c r="D329" s="84" t="s">
        <v>946</v>
      </c>
      <c r="E329" s="62"/>
      <c r="F329" s="85" t="str">
        <f t="shared" si="32"/>
        <v>ぷ１１</v>
      </c>
      <c r="G329" s="84" t="str">
        <f t="shared" si="31"/>
        <v>小柳寛明</v>
      </c>
      <c r="H329" s="91" t="s">
        <v>947</v>
      </c>
      <c r="I329" s="91" t="s">
        <v>9</v>
      </c>
      <c r="J329" s="180">
        <v>1943</v>
      </c>
      <c r="K329" s="90">
        <f t="shared" si="33"/>
        <v>76</v>
      </c>
      <c r="L329" s="62" t="str">
        <f t="shared" si="30"/>
        <v>OK</v>
      </c>
      <c r="M329" s="87" t="s">
        <v>745</v>
      </c>
    </row>
    <row r="330" spans="1:13" customFormat="1">
      <c r="A330" s="84" t="s">
        <v>972</v>
      </c>
      <c r="B330" s="84" t="s">
        <v>191</v>
      </c>
      <c r="C330" s="84" t="s">
        <v>192</v>
      </c>
      <c r="D330" s="84" t="s">
        <v>946</v>
      </c>
      <c r="E330" s="62"/>
      <c r="F330" s="85" t="str">
        <f t="shared" si="32"/>
        <v>ぷ１２</v>
      </c>
      <c r="G330" s="84" t="str">
        <f t="shared" si="31"/>
        <v>関塚清茂</v>
      </c>
      <c r="H330" s="91" t="s">
        <v>947</v>
      </c>
      <c r="I330" s="91" t="s">
        <v>9</v>
      </c>
      <c r="J330" s="180">
        <v>1936</v>
      </c>
      <c r="K330" s="90">
        <f t="shared" si="33"/>
        <v>83</v>
      </c>
      <c r="L330" s="62" t="str">
        <f t="shared" si="30"/>
        <v>OK</v>
      </c>
      <c r="M330" s="87" t="s">
        <v>745</v>
      </c>
    </row>
    <row r="331" spans="1:13" customFormat="1">
      <c r="A331" s="84" t="s">
        <v>973</v>
      </c>
      <c r="B331" s="84" t="s">
        <v>236</v>
      </c>
      <c r="C331" s="84" t="s">
        <v>123</v>
      </c>
      <c r="D331" s="84" t="s">
        <v>946</v>
      </c>
      <c r="E331" s="62"/>
      <c r="F331" s="85" t="str">
        <f t="shared" si="32"/>
        <v>ぷ１３</v>
      </c>
      <c r="G331" s="84" t="str">
        <f t="shared" si="31"/>
        <v>早川浩</v>
      </c>
      <c r="H331" s="91" t="s">
        <v>947</v>
      </c>
      <c r="I331" s="91" t="s">
        <v>9</v>
      </c>
      <c r="J331" s="180">
        <v>1951</v>
      </c>
      <c r="K331" s="90">
        <f t="shared" si="33"/>
        <v>68</v>
      </c>
      <c r="L331" s="62" t="str">
        <f t="shared" si="30"/>
        <v>OK</v>
      </c>
      <c r="M331" s="84" t="s">
        <v>915</v>
      </c>
    </row>
    <row r="332" spans="1:13" customFormat="1">
      <c r="A332" s="84" t="s">
        <v>974</v>
      </c>
      <c r="B332" s="93" t="s">
        <v>975</v>
      </c>
      <c r="C332" s="93" t="s">
        <v>976</v>
      </c>
      <c r="D332" s="84" t="s">
        <v>946</v>
      </c>
      <c r="E332" s="62"/>
      <c r="F332" s="85" t="str">
        <f t="shared" si="32"/>
        <v>ぷ１４</v>
      </c>
      <c r="G332" s="84" t="str">
        <f t="shared" si="31"/>
        <v>堀部品子</v>
      </c>
      <c r="H332" s="91" t="s">
        <v>947</v>
      </c>
      <c r="I332" s="123" t="s">
        <v>17</v>
      </c>
      <c r="J332" s="180">
        <v>1951</v>
      </c>
      <c r="K332" s="90">
        <f t="shared" si="33"/>
        <v>68</v>
      </c>
      <c r="L332" s="62" t="str">
        <f t="shared" si="30"/>
        <v>OK</v>
      </c>
      <c r="M332" s="95" t="s">
        <v>722</v>
      </c>
    </row>
    <row r="333" spans="1:13" customFormat="1">
      <c r="A333" s="84" t="s">
        <v>977</v>
      </c>
      <c r="B333" s="93" t="s">
        <v>978</v>
      </c>
      <c r="C333" s="93" t="s">
        <v>979</v>
      </c>
      <c r="D333" s="84" t="s">
        <v>946</v>
      </c>
      <c r="E333" s="62"/>
      <c r="F333" s="85" t="str">
        <f t="shared" si="32"/>
        <v>ぷ１５</v>
      </c>
      <c r="G333" s="84" t="str">
        <f t="shared" si="31"/>
        <v>森谷洋子</v>
      </c>
      <c r="H333" s="91" t="s">
        <v>947</v>
      </c>
      <c r="I333" s="123" t="s">
        <v>17</v>
      </c>
      <c r="J333" s="180">
        <v>1951</v>
      </c>
      <c r="K333" s="90">
        <f t="shared" si="33"/>
        <v>68</v>
      </c>
      <c r="L333" s="62" t="str">
        <f t="shared" si="30"/>
        <v>OK</v>
      </c>
      <c r="M333" s="87" t="s">
        <v>855</v>
      </c>
    </row>
    <row r="334" spans="1:13" customFormat="1">
      <c r="A334" s="84" t="s">
        <v>980</v>
      </c>
      <c r="B334" s="93" t="s">
        <v>981</v>
      </c>
      <c r="C334" s="93" t="s">
        <v>200</v>
      </c>
      <c r="D334" s="84" t="s">
        <v>946</v>
      </c>
      <c r="E334" s="62"/>
      <c r="F334" s="85" t="str">
        <f t="shared" si="32"/>
        <v>ぷ１６</v>
      </c>
      <c r="G334" s="84" t="str">
        <f t="shared" si="31"/>
        <v>田邉俊子</v>
      </c>
      <c r="H334" s="91" t="s">
        <v>947</v>
      </c>
      <c r="I334" s="123" t="s">
        <v>17</v>
      </c>
      <c r="J334" s="180">
        <v>1958</v>
      </c>
      <c r="K334" s="90">
        <f t="shared" si="33"/>
        <v>61</v>
      </c>
      <c r="L334" s="62" t="str">
        <f t="shared" si="30"/>
        <v>OK</v>
      </c>
      <c r="M334" s="87" t="s">
        <v>728</v>
      </c>
    </row>
    <row r="335" spans="1:13" customFormat="1">
      <c r="A335" s="84" t="s">
        <v>982</v>
      </c>
      <c r="B335" s="84" t="s">
        <v>983</v>
      </c>
      <c r="C335" s="84" t="s">
        <v>984</v>
      </c>
      <c r="D335" s="84" t="s">
        <v>946</v>
      </c>
      <c r="E335" s="62"/>
      <c r="F335" s="85" t="str">
        <f t="shared" si="32"/>
        <v>ぷ１７</v>
      </c>
      <c r="G335" s="84" t="str">
        <f t="shared" si="31"/>
        <v>堀川敬児</v>
      </c>
      <c r="H335" s="91" t="s">
        <v>947</v>
      </c>
      <c r="I335" s="91" t="s">
        <v>9</v>
      </c>
      <c r="J335" s="180">
        <v>1952</v>
      </c>
      <c r="K335" s="90">
        <f t="shared" si="33"/>
        <v>67</v>
      </c>
      <c r="L335" s="62" t="str">
        <f t="shared" si="30"/>
        <v>OK</v>
      </c>
      <c r="M335" s="87" t="s">
        <v>745</v>
      </c>
    </row>
    <row r="336" spans="1:13" customFormat="1">
      <c r="A336" s="84" t="s">
        <v>985</v>
      </c>
      <c r="B336" s="93" t="s">
        <v>986</v>
      </c>
      <c r="C336" s="93" t="s">
        <v>987</v>
      </c>
      <c r="D336" s="84" t="s">
        <v>946</v>
      </c>
      <c r="F336" s="85" t="str">
        <f t="shared" si="32"/>
        <v>ぷ１８</v>
      </c>
      <c r="G336" s="84" t="str">
        <f t="shared" si="31"/>
        <v>本池清子</v>
      </c>
      <c r="H336" s="91" t="s">
        <v>947</v>
      </c>
      <c r="I336" s="123" t="s">
        <v>17</v>
      </c>
      <c r="J336" s="180">
        <v>1967</v>
      </c>
      <c r="K336" s="90">
        <f t="shared" si="33"/>
        <v>52</v>
      </c>
      <c r="L336" s="62" t="str">
        <f t="shared" si="30"/>
        <v>OK</v>
      </c>
      <c r="M336" s="87" t="s">
        <v>734</v>
      </c>
    </row>
    <row r="337" spans="1:13" customFormat="1">
      <c r="A337" s="84" t="s">
        <v>988</v>
      </c>
      <c r="B337" s="93" t="s">
        <v>140</v>
      </c>
      <c r="C337" s="93" t="s">
        <v>989</v>
      </c>
      <c r="D337" s="84" t="s">
        <v>946</v>
      </c>
      <c r="F337" s="85" t="str">
        <f t="shared" si="32"/>
        <v>ぷ１９</v>
      </c>
      <c r="G337" s="84" t="str">
        <f t="shared" si="31"/>
        <v>山田晶枝</v>
      </c>
      <c r="H337" s="91" t="s">
        <v>947</v>
      </c>
      <c r="I337" s="123" t="s">
        <v>17</v>
      </c>
      <c r="J337" s="180">
        <v>1972</v>
      </c>
      <c r="K337" s="90">
        <f t="shared" si="33"/>
        <v>47</v>
      </c>
      <c r="L337" s="62" t="str">
        <f t="shared" si="30"/>
        <v>OK</v>
      </c>
      <c r="M337" s="87" t="s">
        <v>855</v>
      </c>
    </row>
    <row r="338" spans="1:13" customFormat="1">
      <c r="A338" s="84" t="s">
        <v>990</v>
      </c>
      <c r="B338" s="182" t="s">
        <v>113</v>
      </c>
      <c r="C338" s="182" t="s">
        <v>87</v>
      </c>
      <c r="D338" s="182" t="s">
        <v>946</v>
      </c>
      <c r="E338" s="182"/>
      <c r="F338" s="182" t="str">
        <f t="shared" si="32"/>
        <v>ぷ２０</v>
      </c>
      <c r="G338" s="182" t="str">
        <f t="shared" si="31"/>
        <v>鶴田進</v>
      </c>
      <c r="H338" s="182" t="s">
        <v>947</v>
      </c>
      <c r="I338" s="182" t="s">
        <v>9</v>
      </c>
      <c r="J338" s="181">
        <v>1950</v>
      </c>
      <c r="K338" s="90">
        <f t="shared" si="33"/>
        <v>69</v>
      </c>
      <c r="L338" s="62" t="str">
        <f t="shared" si="30"/>
        <v>OK</v>
      </c>
      <c r="M338" s="182" t="s">
        <v>745</v>
      </c>
    </row>
    <row r="339" spans="1:13" customFormat="1">
      <c r="A339" s="84" t="s">
        <v>991</v>
      </c>
      <c r="B339" s="184" t="s">
        <v>992</v>
      </c>
      <c r="C339" s="184" t="s">
        <v>244</v>
      </c>
      <c r="D339" s="182" t="s">
        <v>946</v>
      </c>
      <c r="E339" s="185"/>
      <c r="F339" s="182" t="str">
        <f t="shared" si="32"/>
        <v>ぷ２１</v>
      </c>
      <c r="G339" s="183" t="s">
        <v>993</v>
      </c>
      <c r="H339" s="182" t="s">
        <v>947</v>
      </c>
      <c r="I339" s="123" t="s">
        <v>17</v>
      </c>
      <c r="J339" s="181">
        <v>1948</v>
      </c>
      <c r="K339" s="90">
        <f t="shared" si="33"/>
        <v>71</v>
      </c>
      <c r="L339" s="62" t="str">
        <f t="shared" si="30"/>
        <v>OK</v>
      </c>
      <c r="M339" s="186" t="s">
        <v>722</v>
      </c>
    </row>
    <row r="340" spans="1:13" customFormat="1" ht="15" customHeight="1">
      <c r="A340" s="84" t="s">
        <v>994</v>
      </c>
      <c r="B340" s="183" t="s">
        <v>18</v>
      </c>
      <c r="C340" s="183" t="s">
        <v>88</v>
      </c>
      <c r="D340" s="182" t="s">
        <v>946</v>
      </c>
      <c r="F340" s="182" t="s">
        <v>995</v>
      </c>
      <c r="G340" s="183" t="s">
        <v>996</v>
      </c>
      <c r="H340" s="182" t="s">
        <v>947</v>
      </c>
      <c r="I340" s="182" t="s">
        <v>9</v>
      </c>
      <c r="J340" s="181">
        <v>1955</v>
      </c>
      <c r="K340" s="90">
        <f t="shared" si="33"/>
        <v>64</v>
      </c>
      <c r="L340" s="62" t="str">
        <f t="shared" si="30"/>
        <v>OK</v>
      </c>
      <c r="M340" s="186" t="s">
        <v>722</v>
      </c>
    </row>
    <row r="341" spans="1:13" s="105" customFormat="1" ht="14.1" customHeight="1">
      <c r="A341" s="84" t="s">
        <v>997</v>
      </c>
      <c r="B341" s="105" t="s">
        <v>998</v>
      </c>
      <c r="C341" s="105" t="s">
        <v>91</v>
      </c>
      <c r="D341" s="182" t="s">
        <v>946</v>
      </c>
      <c r="F341" s="105" t="s">
        <v>999</v>
      </c>
      <c r="G341" s="105" t="s">
        <v>1000</v>
      </c>
      <c r="H341" s="182" t="s">
        <v>947</v>
      </c>
      <c r="I341" s="182" t="s">
        <v>9</v>
      </c>
      <c r="J341" s="99">
        <v>1955</v>
      </c>
      <c r="K341" s="90">
        <f t="shared" si="33"/>
        <v>64</v>
      </c>
      <c r="L341" s="62" t="str">
        <f t="shared" si="30"/>
        <v>OK</v>
      </c>
      <c r="M341" s="186" t="s">
        <v>722</v>
      </c>
    </row>
    <row r="342" spans="1:13" s="105" customFormat="1" ht="18" customHeight="1">
      <c r="A342" s="84" t="s">
        <v>1001</v>
      </c>
      <c r="B342" s="105" t="s">
        <v>992</v>
      </c>
      <c r="C342" s="105" t="s">
        <v>1002</v>
      </c>
      <c r="D342" s="182" t="s">
        <v>946</v>
      </c>
      <c r="F342" s="105" t="s">
        <v>1003</v>
      </c>
      <c r="G342" s="105" t="s">
        <v>1004</v>
      </c>
      <c r="H342" s="182" t="s">
        <v>947</v>
      </c>
      <c r="I342" s="182" t="s">
        <v>9</v>
      </c>
      <c r="J342" s="99">
        <v>1948</v>
      </c>
      <c r="K342" s="90">
        <f t="shared" si="33"/>
        <v>71</v>
      </c>
      <c r="L342" s="62" t="str">
        <f t="shared" si="30"/>
        <v>OK</v>
      </c>
      <c r="M342" s="186" t="s">
        <v>722</v>
      </c>
    </row>
    <row r="343" spans="1:13" s="105" customFormat="1">
      <c r="A343" s="84" t="s">
        <v>1005</v>
      </c>
      <c r="B343" s="150" t="s">
        <v>191</v>
      </c>
      <c r="C343" s="150" t="s">
        <v>210</v>
      </c>
      <c r="D343" s="105" t="s">
        <v>946</v>
      </c>
      <c r="F343" s="105" t="s">
        <v>1006</v>
      </c>
      <c r="G343" s="105" t="s">
        <v>1007</v>
      </c>
      <c r="H343" s="105" t="s">
        <v>947</v>
      </c>
      <c r="I343" s="150" t="s">
        <v>17</v>
      </c>
      <c r="J343" s="99">
        <v>1945</v>
      </c>
      <c r="K343" s="90">
        <f t="shared" si="33"/>
        <v>74</v>
      </c>
      <c r="L343" s="62" t="str">
        <f t="shared" si="30"/>
        <v>OK</v>
      </c>
      <c r="M343" s="146" t="s">
        <v>745</v>
      </c>
    </row>
    <row r="344" spans="1:13" customFormat="1" ht="15" customHeight="1">
      <c r="A344" s="105" t="s">
        <v>1008</v>
      </c>
      <c r="B344" s="105" t="s">
        <v>1009</v>
      </c>
      <c r="C344" s="105" t="s">
        <v>1010</v>
      </c>
      <c r="D344" s="105" t="s">
        <v>946</v>
      </c>
      <c r="E344" s="105"/>
      <c r="F344" s="105" t="s">
        <v>1011</v>
      </c>
      <c r="G344" s="105" t="s">
        <v>1012</v>
      </c>
      <c r="H344" s="105" t="s">
        <v>947</v>
      </c>
      <c r="I344" s="105" t="s">
        <v>9</v>
      </c>
      <c r="J344" s="99">
        <v>1953</v>
      </c>
      <c r="K344" s="105">
        <v>66</v>
      </c>
      <c r="L344" s="105" t="s">
        <v>406</v>
      </c>
      <c r="M344" s="105" t="s">
        <v>745</v>
      </c>
    </row>
    <row r="345" spans="1:13" customFormat="1" ht="15" customHeight="1">
      <c r="A345" s="105" t="s">
        <v>1013</v>
      </c>
      <c r="B345" s="105" t="s">
        <v>1014</v>
      </c>
      <c r="C345" s="105" t="s">
        <v>89</v>
      </c>
      <c r="D345" s="105" t="s">
        <v>946</v>
      </c>
      <c r="E345" s="105"/>
      <c r="F345" s="105" t="s">
        <v>1013</v>
      </c>
      <c r="G345" s="105" t="s">
        <v>1015</v>
      </c>
      <c r="H345" s="105" t="s">
        <v>947</v>
      </c>
      <c r="I345" s="105" t="s">
        <v>9</v>
      </c>
      <c r="J345" s="99">
        <v>1949</v>
      </c>
      <c r="K345" s="105">
        <v>70</v>
      </c>
      <c r="L345" s="105" t="s">
        <v>406</v>
      </c>
      <c r="M345" s="105" t="s">
        <v>851</v>
      </c>
    </row>
    <row r="346" spans="1:13" customFormat="1">
      <c r="A346" s="182"/>
      <c r="B346" s="182"/>
      <c r="C346" s="182"/>
      <c r="D346" s="182"/>
      <c r="E346" s="182"/>
      <c r="F346" s="182"/>
      <c r="G346" s="84"/>
      <c r="H346" s="182"/>
      <c r="I346" s="182"/>
      <c r="J346" s="181"/>
      <c r="K346" s="89"/>
      <c r="L346" s="85"/>
      <c r="M346" s="182"/>
    </row>
    <row r="347" spans="1:13" customFormat="1">
      <c r="A347" s="182"/>
      <c r="B347" s="186"/>
      <c r="C347" s="186"/>
      <c r="D347" s="182"/>
      <c r="E347" s="182"/>
      <c r="F347" s="182"/>
      <c r="G347" s="84"/>
      <c r="H347" s="182"/>
      <c r="I347" s="123"/>
      <c r="J347" s="181"/>
      <c r="K347" s="89"/>
      <c r="L347" s="85"/>
      <c r="M347" s="182"/>
    </row>
    <row r="348" spans="1:13" customFormat="1">
      <c r="A348" s="182"/>
      <c r="B348" s="186"/>
      <c r="C348" s="186"/>
      <c r="D348" s="182"/>
      <c r="E348" s="182"/>
      <c r="F348" s="182"/>
      <c r="G348" s="84"/>
      <c r="H348" s="182"/>
      <c r="I348" s="123"/>
      <c r="J348" s="181"/>
      <c r="K348" s="89"/>
      <c r="L348" s="85"/>
      <c r="M348" s="182"/>
    </row>
    <row r="349" spans="1:13" customFormat="1">
      <c r="A349" s="182"/>
      <c r="B349" s="186"/>
      <c r="C349" s="186"/>
      <c r="D349" s="182"/>
      <c r="E349" s="182"/>
      <c r="F349" s="182"/>
      <c r="G349" s="84"/>
      <c r="H349" s="182"/>
      <c r="I349" s="187"/>
      <c r="J349" s="181"/>
      <c r="K349" s="89"/>
      <c r="L349" s="85"/>
      <c r="M349" s="182"/>
    </row>
    <row r="350" spans="1:13" customFormat="1">
      <c r="A350" s="182"/>
      <c r="B350" s="182"/>
      <c r="C350" s="182"/>
      <c r="D350" s="182"/>
      <c r="E350" s="182"/>
      <c r="F350" s="182"/>
      <c r="G350" s="84"/>
      <c r="H350" s="182"/>
      <c r="I350" s="182"/>
      <c r="J350" s="181"/>
      <c r="K350" s="89"/>
      <c r="L350" s="85"/>
      <c r="M350" s="182"/>
    </row>
    <row r="351" spans="1:13" customFormat="1">
      <c r="A351" s="182"/>
      <c r="B351" s="183"/>
      <c r="C351" s="183"/>
      <c r="D351" s="182"/>
      <c r="E351" s="185"/>
      <c r="F351" s="182"/>
      <c r="G351" s="84"/>
      <c r="H351" s="182"/>
      <c r="I351" s="182"/>
      <c r="J351" s="181"/>
      <c r="K351" s="89"/>
      <c r="L351" s="85"/>
      <c r="M351" s="186"/>
    </row>
    <row r="352" spans="1:13" customFormat="1">
      <c r="A352" s="182"/>
      <c r="B352" s="184"/>
      <c r="C352" s="184"/>
      <c r="D352" s="182"/>
      <c r="E352" s="185"/>
      <c r="F352" s="182"/>
      <c r="G352" s="84"/>
      <c r="H352" s="182"/>
      <c r="I352" s="123"/>
      <c r="J352" s="181"/>
      <c r="K352" s="89"/>
      <c r="L352" s="85"/>
      <c r="M352" s="186"/>
    </row>
    <row r="353" spans="1:14" customFormat="1">
      <c r="A353" s="182"/>
      <c r="B353" s="183"/>
      <c r="C353" s="183"/>
      <c r="D353" s="182"/>
      <c r="F353" s="182"/>
      <c r="G353" s="84"/>
      <c r="H353" s="182"/>
      <c r="I353" s="182"/>
      <c r="J353" s="181"/>
      <c r="K353" s="89"/>
      <c r="L353" s="85"/>
      <c r="M353" s="182"/>
    </row>
    <row r="354" spans="1:14" customFormat="1">
      <c r="A354" s="182"/>
      <c r="B354" s="183"/>
      <c r="C354" s="183"/>
      <c r="D354" s="182"/>
      <c r="F354" s="182"/>
      <c r="G354" s="84"/>
      <c r="H354" s="182"/>
      <c r="I354" s="182"/>
      <c r="J354" s="188"/>
      <c r="K354" s="189"/>
      <c r="L354" s="85"/>
      <c r="M354" s="182"/>
    </row>
    <row r="355" spans="1:14" customFormat="1">
      <c r="A355" s="182"/>
      <c r="B355" s="183"/>
      <c r="C355" s="183"/>
      <c r="D355" s="182"/>
      <c r="F355" s="182"/>
      <c r="G355" s="182"/>
      <c r="H355" s="182"/>
      <c r="I355" s="182"/>
      <c r="J355" s="188"/>
      <c r="K355" s="189"/>
      <c r="L355" s="182"/>
      <c r="M355" s="182"/>
    </row>
    <row r="356" spans="1:14" customFormat="1">
      <c r="A356" s="84"/>
      <c r="B356" s="752" t="s">
        <v>1016</v>
      </c>
      <c r="C356" s="752"/>
      <c r="D356" s="752"/>
      <c r="E356" s="762" t="s">
        <v>1017</v>
      </c>
      <c r="F356" s="762"/>
      <c r="G356" s="762"/>
      <c r="H356" s="762"/>
      <c r="I356" s="146" t="s">
        <v>313</v>
      </c>
      <c r="J356" s="190"/>
      <c r="K356" s="190"/>
      <c r="L356" s="146" t="s">
        <v>314</v>
      </c>
      <c r="M356" s="146"/>
      <c r="N356" s="93"/>
    </row>
    <row r="357" spans="1:14" customFormat="1">
      <c r="A357" s="84"/>
      <c r="B357" s="752"/>
      <c r="C357" s="752"/>
      <c r="D357" s="752"/>
      <c r="E357" s="762"/>
      <c r="F357" s="762"/>
      <c r="G357" s="762"/>
      <c r="H357" s="762"/>
      <c r="I357" s="752">
        <f>COUNTIF($M$361:$M$368,"東近江市")</f>
        <v>1</v>
      </c>
      <c r="J357" s="752">
        <f>COUNTIF($M$322:$M$351,"東近江市")</f>
        <v>6</v>
      </c>
      <c r="K357" s="190"/>
      <c r="L357" s="765">
        <f>(I357/RIGHT(A368,2))</f>
        <v>0.125</v>
      </c>
      <c r="M357" s="765">
        <f>(L357/RIGHT(F393,2))</f>
        <v>7.8125E-3</v>
      </c>
      <c r="N357" s="93"/>
    </row>
    <row r="358" spans="1:14">
      <c r="B358" s="87" t="s">
        <v>1018</v>
      </c>
      <c r="C358" s="87"/>
      <c r="D358" s="88" t="s">
        <v>316</v>
      </c>
      <c r="E358" s="105"/>
      <c r="J358" s="84"/>
      <c r="K358" s="84"/>
    </row>
    <row r="359" spans="1:14">
      <c r="B359" s="756" t="s">
        <v>1019</v>
      </c>
      <c r="C359" s="756"/>
      <c r="D359" s="84" t="s">
        <v>318</v>
      </c>
      <c r="E359" s="105"/>
      <c r="F359" s="105"/>
      <c r="G359" s="105"/>
      <c r="H359" s="86"/>
      <c r="I359" s="135"/>
      <c r="J359" s="135"/>
      <c r="K359" s="135"/>
      <c r="L359" s="85"/>
    </row>
    <row r="360" spans="1:14">
      <c r="B360" s="87"/>
      <c r="C360" s="87"/>
      <c r="D360" s="62"/>
      <c r="F360" s="85"/>
      <c r="K360" s="90"/>
      <c r="L360" s="85"/>
    </row>
    <row r="361" spans="1:14">
      <c r="A361" s="84" t="s">
        <v>1020</v>
      </c>
      <c r="B361" s="87" t="s">
        <v>1021</v>
      </c>
      <c r="C361" s="87" t="s">
        <v>1022</v>
      </c>
      <c r="D361" s="84" t="str">
        <f>$B$358</f>
        <v>積樹T</v>
      </c>
      <c r="F361" s="85" t="str">
        <f t="shared" ref="F361:F368" si="34">A361</f>
        <v>せ０１</v>
      </c>
      <c r="G361" s="84" t="str">
        <f t="shared" ref="G361:G368" si="35">B361&amp;C361</f>
        <v>白井秀幸</v>
      </c>
      <c r="H361" s="91" t="str">
        <f>$B$359</f>
        <v>積水樹脂テニスクラブ</v>
      </c>
      <c r="I361" s="91" t="s">
        <v>9</v>
      </c>
      <c r="J361" s="92">
        <v>1988</v>
      </c>
      <c r="K361" s="90">
        <f t="shared" ref="K361:K368" si="36">IF(J361="","",(2019-J361))</f>
        <v>31</v>
      </c>
      <c r="L361" s="85" t="str">
        <f t="shared" ref="L361:L368" si="37">IF(G361="","",IF(COUNTIF($G$3:$G$676,G361)&gt;1,"2重登録","OK"))</f>
        <v>OK</v>
      </c>
      <c r="M361" s="191" t="s">
        <v>450</v>
      </c>
    </row>
    <row r="362" spans="1:14">
      <c r="A362" s="84" t="s">
        <v>1023</v>
      </c>
      <c r="B362" s="146" t="s">
        <v>1024</v>
      </c>
      <c r="C362" s="146" t="s">
        <v>1025</v>
      </c>
      <c r="D362" s="84" t="str">
        <f t="shared" ref="D362:D368" si="38">$B$358</f>
        <v>積樹T</v>
      </c>
      <c r="F362" s="85" t="str">
        <f t="shared" si="34"/>
        <v>せ０２</v>
      </c>
      <c r="G362" s="84" t="str">
        <f t="shared" si="35"/>
        <v>国村昌生</v>
      </c>
      <c r="H362" s="91" t="str">
        <f t="shared" ref="H362:H368" si="39">$B$359</f>
        <v>積水樹脂テニスクラブ</v>
      </c>
      <c r="I362" s="91" t="s">
        <v>9</v>
      </c>
      <c r="J362" s="89">
        <v>1983</v>
      </c>
      <c r="K362" s="90">
        <f t="shared" si="36"/>
        <v>36</v>
      </c>
      <c r="L362" s="85" t="str">
        <f t="shared" si="37"/>
        <v>OK</v>
      </c>
      <c r="M362" s="192" t="s">
        <v>407</v>
      </c>
    </row>
    <row r="363" spans="1:14">
      <c r="A363" s="84" t="s">
        <v>1026</v>
      </c>
      <c r="B363" s="87" t="s">
        <v>1027</v>
      </c>
      <c r="C363" s="87" t="s">
        <v>1028</v>
      </c>
      <c r="D363" s="84" t="str">
        <f t="shared" si="38"/>
        <v>積樹T</v>
      </c>
      <c r="F363" s="85" t="str">
        <f t="shared" si="34"/>
        <v>せ０３</v>
      </c>
      <c r="G363" s="84" t="str">
        <f t="shared" si="35"/>
        <v>上原悠</v>
      </c>
      <c r="H363" s="91" t="str">
        <f t="shared" si="39"/>
        <v>積水樹脂テニスクラブ</v>
      </c>
      <c r="I363" s="91" t="s">
        <v>9</v>
      </c>
      <c r="J363" s="92">
        <v>1983</v>
      </c>
      <c r="K363" s="90">
        <f t="shared" si="36"/>
        <v>36</v>
      </c>
      <c r="L363" s="85" t="str">
        <f>IF(G363="","",IF(COUNTIF($G$3:$G$673,G363)&gt;1,"2重登録","OK"))</f>
        <v>OK</v>
      </c>
      <c r="M363" s="95" t="s">
        <v>370</v>
      </c>
    </row>
    <row r="364" spans="1:14">
      <c r="A364" s="84" t="s">
        <v>1029</v>
      </c>
      <c r="B364" s="126" t="s">
        <v>1030</v>
      </c>
      <c r="C364" s="126" t="s">
        <v>1031</v>
      </c>
      <c r="D364" s="84" t="str">
        <f t="shared" si="38"/>
        <v>積樹T</v>
      </c>
      <c r="F364" s="85" t="str">
        <f t="shared" si="34"/>
        <v>せ０４</v>
      </c>
      <c r="G364" s="84" t="str">
        <f t="shared" si="35"/>
        <v>宮崎大悟</v>
      </c>
      <c r="H364" s="91" t="str">
        <f t="shared" si="39"/>
        <v>積水樹脂テニスクラブ</v>
      </c>
      <c r="I364" s="91" t="s">
        <v>9</v>
      </c>
      <c r="J364" s="92">
        <v>1989</v>
      </c>
      <c r="K364" s="90">
        <f t="shared" si="36"/>
        <v>30</v>
      </c>
      <c r="L364" s="85" t="str">
        <f t="shared" si="37"/>
        <v>OK</v>
      </c>
      <c r="M364" s="146" t="s">
        <v>1032</v>
      </c>
    </row>
    <row r="365" spans="1:14">
      <c r="A365" s="84" t="s">
        <v>1033</v>
      </c>
      <c r="B365" s="126" t="s">
        <v>1034</v>
      </c>
      <c r="C365" s="87" t="s">
        <v>1035</v>
      </c>
      <c r="D365" s="84" t="str">
        <f t="shared" si="38"/>
        <v>積樹T</v>
      </c>
      <c r="F365" s="85" t="str">
        <f t="shared" si="34"/>
        <v>せ０５</v>
      </c>
      <c r="G365" s="84" t="str">
        <f t="shared" si="35"/>
        <v>永友康貴</v>
      </c>
      <c r="H365" s="91" t="str">
        <f t="shared" si="39"/>
        <v>積水樹脂テニスクラブ</v>
      </c>
      <c r="I365" s="91" t="s">
        <v>9</v>
      </c>
      <c r="J365" s="92">
        <v>1991</v>
      </c>
      <c r="K365" s="90">
        <f t="shared" si="36"/>
        <v>28</v>
      </c>
      <c r="L365" s="85" t="str">
        <f t="shared" si="37"/>
        <v>OK</v>
      </c>
      <c r="M365" s="146" t="s">
        <v>452</v>
      </c>
    </row>
    <row r="366" spans="1:14">
      <c r="A366" s="84" t="s">
        <v>1036</v>
      </c>
      <c r="B366" s="126" t="s">
        <v>97</v>
      </c>
      <c r="C366" s="87" t="s">
        <v>1037</v>
      </c>
      <c r="D366" s="84" t="str">
        <f t="shared" si="38"/>
        <v>積樹T</v>
      </c>
      <c r="F366" s="85" t="str">
        <f t="shared" si="34"/>
        <v>せ０６</v>
      </c>
      <c r="G366" s="84" t="str">
        <f t="shared" si="35"/>
        <v>清水英泰</v>
      </c>
      <c r="H366" s="91" t="str">
        <f t="shared" si="39"/>
        <v>積水樹脂テニスクラブ</v>
      </c>
      <c r="I366" s="91" t="s">
        <v>9</v>
      </c>
      <c r="J366" s="92">
        <v>1963</v>
      </c>
      <c r="K366" s="90">
        <f t="shared" si="36"/>
        <v>56</v>
      </c>
      <c r="L366" s="85" t="str">
        <f t="shared" si="37"/>
        <v>OK</v>
      </c>
      <c r="M366" s="146" t="s">
        <v>1038</v>
      </c>
    </row>
    <row r="367" spans="1:14">
      <c r="A367" s="84" t="s">
        <v>1039</v>
      </c>
      <c r="B367" s="126" t="s">
        <v>1040</v>
      </c>
      <c r="C367" s="126" t="s">
        <v>1041</v>
      </c>
      <c r="D367" s="84" t="str">
        <f t="shared" si="38"/>
        <v>積樹T</v>
      </c>
      <c r="F367" s="85" t="str">
        <f t="shared" si="34"/>
        <v>せ０７</v>
      </c>
      <c r="G367" s="84" t="str">
        <f t="shared" si="35"/>
        <v>西垣学</v>
      </c>
      <c r="H367" s="91" t="str">
        <f t="shared" si="39"/>
        <v>積水樹脂テニスクラブ</v>
      </c>
      <c r="I367" s="91" t="s">
        <v>9</v>
      </c>
      <c r="J367" s="92">
        <v>1974</v>
      </c>
      <c r="K367" s="90">
        <f t="shared" si="36"/>
        <v>45</v>
      </c>
      <c r="L367" s="85" t="str">
        <f t="shared" si="37"/>
        <v>OK</v>
      </c>
      <c r="M367" s="146" t="s">
        <v>459</v>
      </c>
    </row>
    <row r="368" spans="1:14">
      <c r="A368" s="84" t="s">
        <v>1042</v>
      </c>
      <c r="B368" s="126" t="s">
        <v>1043</v>
      </c>
      <c r="C368" s="126" t="s">
        <v>1044</v>
      </c>
      <c r="D368" s="84" t="str">
        <f t="shared" si="38"/>
        <v>積樹T</v>
      </c>
      <c r="F368" s="85" t="str">
        <f t="shared" si="34"/>
        <v>せ０８</v>
      </c>
      <c r="G368" s="84" t="str">
        <f t="shared" si="35"/>
        <v>平野和也</v>
      </c>
      <c r="H368" s="91" t="str">
        <f t="shared" si="39"/>
        <v>積水樹脂テニスクラブ</v>
      </c>
      <c r="I368" s="91" t="s">
        <v>9</v>
      </c>
      <c r="J368" s="92">
        <v>1989</v>
      </c>
      <c r="K368" s="90">
        <f t="shared" si="36"/>
        <v>30</v>
      </c>
      <c r="L368" s="85" t="str">
        <f t="shared" si="37"/>
        <v>OK</v>
      </c>
      <c r="M368" s="146" t="s">
        <v>1045</v>
      </c>
    </row>
    <row r="369" spans="1:26" customFormat="1">
      <c r="A369" s="84"/>
      <c r="B369" s="193"/>
      <c r="C369" s="194"/>
      <c r="D369" s="84"/>
      <c r="E369" s="84"/>
      <c r="F369" s="85"/>
      <c r="G369" s="84"/>
      <c r="H369" s="91"/>
      <c r="I369" s="91"/>
      <c r="J369" s="92"/>
      <c r="K369" s="90"/>
      <c r="L369" s="85"/>
      <c r="M369" s="93"/>
    </row>
    <row r="370" spans="1:26" customFormat="1">
      <c r="A370" s="84"/>
      <c r="B370" s="193"/>
      <c r="C370" s="194"/>
      <c r="D370" s="84"/>
      <c r="E370" s="84"/>
      <c r="F370" s="85"/>
      <c r="G370" s="84"/>
      <c r="H370" s="91"/>
      <c r="I370" s="91"/>
      <c r="J370" s="92"/>
      <c r="K370" s="90"/>
      <c r="L370" s="85"/>
      <c r="M370" s="93"/>
    </row>
    <row r="371" spans="1:26">
      <c r="B371" s="195"/>
      <c r="C371" s="195"/>
      <c r="D371" s="87"/>
      <c r="E371" s="126"/>
      <c r="H371" s="91"/>
      <c r="I371" s="126"/>
      <c r="J371" s="174"/>
      <c r="K371" s="196"/>
      <c r="L371" s="85"/>
    </row>
    <row r="372" spans="1:26">
      <c r="B372" s="195"/>
      <c r="C372" s="195"/>
      <c r="D372" s="87"/>
      <c r="E372" s="126"/>
      <c r="H372" s="91"/>
      <c r="I372" s="126"/>
      <c r="J372" s="174"/>
      <c r="K372" s="196"/>
      <c r="L372" s="85"/>
    </row>
    <row r="373" spans="1:26">
      <c r="B373" s="195"/>
      <c r="C373" s="195"/>
      <c r="D373" s="87"/>
      <c r="E373" s="126"/>
      <c r="H373" s="91"/>
      <c r="I373" s="126"/>
      <c r="J373" s="174"/>
      <c r="K373" s="196"/>
      <c r="L373" s="85"/>
    </row>
    <row r="374" spans="1:26" customFormat="1" ht="12.75" customHeight="1">
      <c r="A374" s="197"/>
      <c r="B374" s="766" t="s">
        <v>1046</v>
      </c>
      <c r="C374" s="767"/>
      <c r="D374" s="762" t="s">
        <v>1047</v>
      </c>
      <c r="E374" s="762"/>
      <c r="F374" s="762"/>
      <c r="G374" s="762"/>
      <c r="H374" s="197" t="s">
        <v>313</v>
      </c>
      <c r="I374" s="768" t="s">
        <v>314</v>
      </c>
      <c r="J374" s="749"/>
      <c r="K374" s="749"/>
      <c r="L374" s="198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</row>
    <row r="375" spans="1:26" customFormat="1" ht="12.75" customHeight="1">
      <c r="A375" s="197"/>
      <c r="B375" s="767"/>
      <c r="C375" s="767"/>
      <c r="D375" s="762"/>
      <c r="E375" s="762"/>
      <c r="F375" s="762"/>
      <c r="G375" s="762"/>
      <c r="H375" s="199">
        <f>COUNTIF($M$378:$M$396,"東近江市")</f>
        <v>0</v>
      </c>
      <c r="I375" s="769">
        <v>0</v>
      </c>
      <c r="J375" s="749"/>
      <c r="K375" s="749"/>
      <c r="L375" s="198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</row>
    <row r="376" spans="1:26" customFormat="1" ht="12.75" customHeight="1">
      <c r="A376" s="197"/>
      <c r="B376" s="200" t="s">
        <v>1048</v>
      </c>
      <c r="C376" s="200"/>
      <c r="D376" s="201" t="s">
        <v>316</v>
      </c>
      <c r="E376" s="197"/>
      <c r="F376" s="198"/>
      <c r="G376" s="197"/>
      <c r="H376" s="197"/>
      <c r="I376" s="197"/>
      <c r="J376" s="202"/>
      <c r="K376" s="203" t="str">
        <f>IF(J376="","",(2012-J376))</f>
        <v/>
      </c>
      <c r="L376" s="198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</row>
    <row r="377" spans="1:26" customFormat="1" ht="12.75" customHeight="1">
      <c r="A377" s="197"/>
      <c r="B377" s="748" t="s">
        <v>1048</v>
      </c>
      <c r="C377" s="749"/>
      <c r="D377" s="197" t="s">
        <v>318</v>
      </c>
      <c r="E377" s="197"/>
      <c r="F377" s="198"/>
      <c r="G377" s="197"/>
      <c r="H377" s="197"/>
      <c r="I377" s="197"/>
      <c r="J377" s="202"/>
      <c r="K377" s="203" t="str">
        <f>IF(J377="","",(2012-J377))</f>
        <v/>
      </c>
      <c r="L377" s="198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</row>
    <row r="378" spans="1:26" customFormat="1" ht="12.75" customHeight="1">
      <c r="A378" s="197" t="s">
        <v>1049</v>
      </c>
      <c r="B378" s="204" t="s">
        <v>1050</v>
      </c>
      <c r="C378" s="204" t="s">
        <v>179</v>
      </c>
      <c r="D378" s="197" t="str">
        <f>$B$376</f>
        <v>TDC</v>
      </c>
      <c r="E378" s="197"/>
      <c r="F378" s="198" t="str">
        <f t="shared" ref="F378:F399" si="40">A378</f>
        <v>て０１</v>
      </c>
      <c r="G378" s="197" t="str">
        <f t="shared" ref="G378:G399" si="41">B378&amp;C378</f>
        <v>梅森直美</v>
      </c>
      <c r="H378" s="205" t="str">
        <f>$B$377</f>
        <v>TDC</v>
      </c>
      <c r="I378" s="206" t="s">
        <v>17</v>
      </c>
      <c r="J378" s="207">
        <v>1976</v>
      </c>
      <c r="K378" s="203">
        <f>IF(J378="","",(2019-J378))</f>
        <v>43</v>
      </c>
      <c r="L378" s="198" t="str">
        <f t="shared" ref="L378:L396" si="42">IF(G378="","",IF(COUNTIF($G$5:$G$529,G378)&gt;1,"2重登録","OK"))</f>
        <v>OK</v>
      </c>
      <c r="M378" s="200" t="s">
        <v>862</v>
      </c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</row>
    <row r="379" spans="1:26" customFormat="1" ht="12.75" customHeight="1">
      <c r="A379" s="197" t="s">
        <v>1051</v>
      </c>
      <c r="B379" s="204" t="s">
        <v>1052</v>
      </c>
      <c r="C379" s="204" t="s">
        <v>1053</v>
      </c>
      <c r="D379" s="197" t="str">
        <f t="shared" ref="D379:D399" si="43">$B$376</f>
        <v>TDC</v>
      </c>
      <c r="E379" s="197"/>
      <c r="F379" s="198" t="str">
        <f t="shared" si="40"/>
        <v>て０２</v>
      </c>
      <c r="G379" s="197" t="str">
        <f t="shared" si="41"/>
        <v>草野菜摘</v>
      </c>
      <c r="H379" s="205" t="str">
        <f t="shared" ref="H379:H396" si="44">$B$377</f>
        <v>TDC</v>
      </c>
      <c r="I379" s="206" t="s">
        <v>17</v>
      </c>
      <c r="J379" s="207">
        <v>1993</v>
      </c>
      <c r="K379" s="203">
        <f t="shared" ref="K379:K399" si="45">IF(J379="","",(2019-J379))</f>
        <v>26</v>
      </c>
      <c r="L379" s="198" t="str">
        <f t="shared" si="42"/>
        <v>OK</v>
      </c>
      <c r="M379" s="200" t="s">
        <v>1054</v>
      </c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</row>
    <row r="380" spans="1:26" customFormat="1" ht="12.75" customHeight="1">
      <c r="A380" s="197" t="s">
        <v>1055</v>
      </c>
      <c r="B380" s="204" t="s">
        <v>114</v>
      </c>
      <c r="C380" s="204" t="s">
        <v>1056</v>
      </c>
      <c r="D380" s="197" t="str">
        <f t="shared" si="43"/>
        <v>TDC</v>
      </c>
      <c r="E380" s="197"/>
      <c r="F380" s="198" t="str">
        <f t="shared" si="40"/>
        <v>て０３</v>
      </c>
      <c r="G380" s="197" t="str">
        <f t="shared" si="41"/>
        <v>武田亜加梨</v>
      </c>
      <c r="H380" s="205" t="str">
        <f t="shared" si="44"/>
        <v>TDC</v>
      </c>
      <c r="I380" s="206" t="s">
        <v>17</v>
      </c>
      <c r="J380" s="207">
        <v>1995</v>
      </c>
      <c r="K380" s="203">
        <f t="shared" si="45"/>
        <v>24</v>
      </c>
      <c r="L380" s="198" t="str">
        <f t="shared" si="42"/>
        <v>OK</v>
      </c>
      <c r="M380" s="200" t="s">
        <v>1054</v>
      </c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</row>
    <row r="381" spans="1:26" customFormat="1" ht="12.75" customHeight="1">
      <c r="A381" s="197" t="s">
        <v>1057</v>
      </c>
      <c r="B381" s="204" t="s">
        <v>1058</v>
      </c>
      <c r="C381" s="204" t="s">
        <v>1059</v>
      </c>
      <c r="D381" s="197" t="str">
        <f t="shared" si="43"/>
        <v>TDC</v>
      </c>
      <c r="E381" s="197"/>
      <c r="F381" s="197" t="str">
        <f t="shared" si="40"/>
        <v>て０４</v>
      </c>
      <c r="G381" s="197" t="str">
        <f t="shared" si="41"/>
        <v>姫井亜利沙</v>
      </c>
      <c r="H381" s="205" t="str">
        <f t="shared" si="44"/>
        <v>TDC</v>
      </c>
      <c r="I381" s="206" t="s">
        <v>17</v>
      </c>
      <c r="J381" s="202">
        <v>1982</v>
      </c>
      <c r="K381" s="203">
        <f t="shared" si="45"/>
        <v>37</v>
      </c>
      <c r="L381" s="198" t="str">
        <f t="shared" si="42"/>
        <v>OK</v>
      </c>
      <c r="M381" s="200" t="s">
        <v>728</v>
      </c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</row>
    <row r="382" spans="1:26" customFormat="1" ht="12.75" customHeight="1">
      <c r="A382" s="197" t="s">
        <v>1060</v>
      </c>
      <c r="B382" s="204" t="s">
        <v>1061</v>
      </c>
      <c r="C382" s="204" t="s">
        <v>1062</v>
      </c>
      <c r="D382" s="197" t="str">
        <f t="shared" si="43"/>
        <v>TDC</v>
      </c>
      <c r="E382" s="197"/>
      <c r="F382" s="197" t="str">
        <f t="shared" si="40"/>
        <v>て０５</v>
      </c>
      <c r="G382" s="197" t="str">
        <f t="shared" si="41"/>
        <v>山岡千春</v>
      </c>
      <c r="H382" s="205" t="str">
        <f t="shared" si="44"/>
        <v>TDC</v>
      </c>
      <c r="I382" s="206" t="s">
        <v>17</v>
      </c>
      <c r="J382" s="202">
        <v>1972</v>
      </c>
      <c r="K382" s="203">
        <f t="shared" si="45"/>
        <v>47</v>
      </c>
      <c r="L382" s="198" t="str">
        <f t="shared" si="42"/>
        <v>OK</v>
      </c>
      <c r="M382" s="200" t="s">
        <v>1054</v>
      </c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</row>
    <row r="383" spans="1:26" customFormat="1" ht="12.75" customHeight="1">
      <c r="A383" s="197" t="s">
        <v>1063</v>
      </c>
      <c r="B383" s="204" t="s">
        <v>1064</v>
      </c>
      <c r="C383" s="204" t="s">
        <v>1065</v>
      </c>
      <c r="D383" s="197" t="str">
        <f t="shared" si="43"/>
        <v>TDC</v>
      </c>
      <c r="E383" s="197"/>
      <c r="F383" s="198" t="str">
        <f t="shared" si="40"/>
        <v>て０６</v>
      </c>
      <c r="G383" s="197" t="str">
        <f t="shared" si="41"/>
        <v>高森美保</v>
      </c>
      <c r="H383" s="205" t="str">
        <f t="shared" si="44"/>
        <v>TDC</v>
      </c>
      <c r="I383" s="206" t="s">
        <v>17</v>
      </c>
      <c r="J383" s="207">
        <v>1985</v>
      </c>
      <c r="K383" s="203">
        <f t="shared" si="45"/>
        <v>34</v>
      </c>
      <c r="L383" s="198" t="str">
        <f t="shared" si="42"/>
        <v>OK</v>
      </c>
      <c r="M383" s="200" t="s">
        <v>1054</v>
      </c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</row>
    <row r="384" spans="1:26" customFormat="1" ht="12.75" customHeight="1">
      <c r="A384" s="197" t="s">
        <v>1066</v>
      </c>
      <c r="B384" s="200" t="s">
        <v>1067</v>
      </c>
      <c r="C384" s="200" t="s">
        <v>48</v>
      </c>
      <c r="D384" s="197" t="str">
        <f t="shared" si="43"/>
        <v>TDC</v>
      </c>
      <c r="E384" s="197"/>
      <c r="F384" s="198" t="str">
        <f t="shared" si="40"/>
        <v>て０７</v>
      </c>
      <c r="G384" s="197" t="str">
        <f t="shared" si="41"/>
        <v>上原義弘</v>
      </c>
      <c r="H384" s="205" t="str">
        <f t="shared" si="44"/>
        <v>TDC</v>
      </c>
      <c r="I384" s="205" t="s">
        <v>9</v>
      </c>
      <c r="J384" s="207">
        <v>1974</v>
      </c>
      <c r="K384" s="203">
        <f t="shared" si="45"/>
        <v>45</v>
      </c>
      <c r="L384" s="198" t="str">
        <f t="shared" si="42"/>
        <v>OK</v>
      </c>
      <c r="M384" s="200" t="s">
        <v>728</v>
      </c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</row>
    <row r="385" spans="1:26" customFormat="1" ht="12.75" customHeight="1">
      <c r="A385" s="197" t="s">
        <v>1068</v>
      </c>
      <c r="B385" s="200" t="s">
        <v>1069</v>
      </c>
      <c r="C385" s="200" t="s">
        <v>1070</v>
      </c>
      <c r="D385" s="197" t="str">
        <f t="shared" si="43"/>
        <v>TDC</v>
      </c>
      <c r="E385" s="197"/>
      <c r="F385" s="198" t="str">
        <f t="shared" si="40"/>
        <v>て０８</v>
      </c>
      <c r="G385" s="197" t="str">
        <f t="shared" si="41"/>
        <v>鹿野雄大</v>
      </c>
      <c r="H385" s="205" t="str">
        <f t="shared" si="44"/>
        <v>TDC</v>
      </c>
      <c r="I385" s="205" t="s">
        <v>9</v>
      </c>
      <c r="J385" s="207">
        <v>1991</v>
      </c>
      <c r="K385" s="203">
        <f t="shared" si="45"/>
        <v>28</v>
      </c>
      <c r="L385" s="198" t="str">
        <f t="shared" si="42"/>
        <v>OK</v>
      </c>
      <c r="M385" s="200" t="s">
        <v>728</v>
      </c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</row>
    <row r="386" spans="1:26" customFormat="1" ht="12.75" customHeight="1">
      <c r="A386" s="197" t="s">
        <v>1071</v>
      </c>
      <c r="B386" s="200" t="s">
        <v>1072</v>
      </c>
      <c r="C386" s="200" t="s">
        <v>1073</v>
      </c>
      <c r="D386" s="197" t="str">
        <f t="shared" si="43"/>
        <v>TDC</v>
      </c>
      <c r="E386" s="197"/>
      <c r="F386" s="198" t="str">
        <f t="shared" si="40"/>
        <v>て０９</v>
      </c>
      <c r="G386" s="197" t="str">
        <f t="shared" si="41"/>
        <v>澁谷晃大</v>
      </c>
      <c r="H386" s="205" t="str">
        <f t="shared" si="44"/>
        <v>TDC</v>
      </c>
      <c r="I386" s="205" t="s">
        <v>9</v>
      </c>
      <c r="J386" s="207">
        <v>1996</v>
      </c>
      <c r="K386" s="203">
        <f t="shared" si="45"/>
        <v>23</v>
      </c>
      <c r="L386" s="198" t="str">
        <f t="shared" si="42"/>
        <v>OK</v>
      </c>
      <c r="M386" s="200" t="s">
        <v>728</v>
      </c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</row>
    <row r="387" spans="1:26" customFormat="1" ht="12.75" customHeight="1">
      <c r="A387" s="197" t="s">
        <v>1074</v>
      </c>
      <c r="B387" s="200" t="s">
        <v>967</v>
      </c>
      <c r="C387" s="200" t="s">
        <v>1075</v>
      </c>
      <c r="D387" s="197" t="str">
        <f t="shared" si="43"/>
        <v>TDC</v>
      </c>
      <c r="E387" s="197"/>
      <c r="F387" s="198" t="str">
        <f t="shared" si="40"/>
        <v>て１０</v>
      </c>
      <c r="G387" s="197" t="str">
        <f t="shared" si="41"/>
        <v>谷口孟</v>
      </c>
      <c r="H387" s="205" t="str">
        <f t="shared" si="44"/>
        <v>TDC</v>
      </c>
      <c r="I387" s="205" t="s">
        <v>9</v>
      </c>
      <c r="J387" s="207">
        <v>1992</v>
      </c>
      <c r="K387" s="203">
        <f t="shared" si="45"/>
        <v>27</v>
      </c>
      <c r="L387" s="198" t="str">
        <f t="shared" si="42"/>
        <v>OK</v>
      </c>
      <c r="M387" s="200" t="s">
        <v>1076</v>
      </c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</row>
    <row r="388" spans="1:26" customFormat="1" ht="12.75" customHeight="1">
      <c r="A388" s="197" t="s">
        <v>1077</v>
      </c>
      <c r="B388" s="197" t="s">
        <v>1078</v>
      </c>
      <c r="C388" s="197" t="s">
        <v>1079</v>
      </c>
      <c r="D388" s="197" t="str">
        <f t="shared" si="43"/>
        <v>TDC</v>
      </c>
      <c r="E388" s="197"/>
      <c r="F388" s="197" t="str">
        <f t="shared" si="40"/>
        <v>て１１</v>
      </c>
      <c r="G388" s="197" t="str">
        <f t="shared" si="41"/>
        <v>中尾巧</v>
      </c>
      <c r="H388" s="205" t="str">
        <f t="shared" si="44"/>
        <v>TDC</v>
      </c>
      <c r="I388" s="205" t="s">
        <v>9</v>
      </c>
      <c r="J388" s="202">
        <v>1983</v>
      </c>
      <c r="K388" s="203">
        <f t="shared" si="45"/>
        <v>36</v>
      </c>
      <c r="L388" s="198" t="str">
        <f t="shared" si="42"/>
        <v>OK</v>
      </c>
      <c r="M388" s="200" t="s">
        <v>1080</v>
      </c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</row>
    <row r="389" spans="1:26" customFormat="1" ht="12.75" customHeight="1">
      <c r="A389" s="197" t="s">
        <v>1081</v>
      </c>
      <c r="B389" s="200" t="s">
        <v>1082</v>
      </c>
      <c r="C389" s="200" t="s">
        <v>1083</v>
      </c>
      <c r="D389" s="197" t="str">
        <f t="shared" si="43"/>
        <v>TDC</v>
      </c>
      <c r="E389" s="197"/>
      <c r="F389" s="198" t="str">
        <f t="shared" si="40"/>
        <v>て１２</v>
      </c>
      <c r="G389" s="197" t="str">
        <f t="shared" si="41"/>
        <v>野村良平</v>
      </c>
      <c r="H389" s="205" t="str">
        <f t="shared" si="44"/>
        <v>TDC</v>
      </c>
      <c r="I389" s="205" t="s">
        <v>9</v>
      </c>
      <c r="J389" s="207">
        <v>1989</v>
      </c>
      <c r="K389" s="203">
        <f t="shared" si="45"/>
        <v>30</v>
      </c>
      <c r="L389" s="198" t="str">
        <f t="shared" si="42"/>
        <v>OK</v>
      </c>
      <c r="M389" s="200" t="s">
        <v>734</v>
      </c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</row>
    <row r="390" spans="1:26" customFormat="1" ht="12.75" customHeight="1">
      <c r="A390" s="197" t="s">
        <v>1084</v>
      </c>
      <c r="B390" s="200" t="s">
        <v>1085</v>
      </c>
      <c r="C390" s="200" t="s">
        <v>1086</v>
      </c>
      <c r="D390" s="197" t="str">
        <f t="shared" si="43"/>
        <v>TDC</v>
      </c>
      <c r="E390" s="197"/>
      <c r="F390" s="198" t="str">
        <f t="shared" si="40"/>
        <v>て１３</v>
      </c>
      <c r="G390" s="197" t="str">
        <f t="shared" si="41"/>
        <v>東山博</v>
      </c>
      <c r="H390" s="205" t="str">
        <f t="shared" si="44"/>
        <v>TDC</v>
      </c>
      <c r="I390" s="205" t="s">
        <v>9</v>
      </c>
      <c r="J390" s="207">
        <v>1964</v>
      </c>
      <c r="K390" s="203">
        <f t="shared" si="45"/>
        <v>55</v>
      </c>
      <c r="L390" s="198" t="str">
        <f t="shared" si="42"/>
        <v>OK</v>
      </c>
      <c r="M390" s="200" t="s">
        <v>728</v>
      </c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</row>
    <row r="391" spans="1:26" customFormat="1" ht="12.75" customHeight="1">
      <c r="A391" s="197" t="s">
        <v>1087</v>
      </c>
      <c r="B391" s="200" t="s">
        <v>1088</v>
      </c>
      <c r="C391" s="200" t="s">
        <v>1089</v>
      </c>
      <c r="D391" s="197" t="str">
        <f t="shared" si="43"/>
        <v>TDC</v>
      </c>
      <c r="E391" s="197"/>
      <c r="F391" s="198" t="str">
        <f t="shared" si="40"/>
        <v>て１４</v>
      </c>
      <c r="G391" s="197" t="str">
        <f t="shared" si="41"/>
        <v>松本遼太郎</v>
      </c>
      <c r="H391" s="205" t="str">
        <f t="shared" si="44"/>
        <v>TDC</v>
      </c>
      <c r="I391" s="205" t="s">
        <v>9</v>
      </c>
      <c r="J391" s="207">
        <v>1991</v>
      </c>
      <c r="K391" s="203">
        <f t="shared" si="45"/>
        <v>28</v>
      </c>
      <c r="L391" s="198" t="str">
        <f t="shared" si="42"/>
        <v>OK</v>
      </c>
      <c r="M391" s="200" t="s">
        <v>728</v>
      </c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</row>
    <row r="392" spans="1:26" customFormat="1" ht="12.75" customHeight="1">
      <c r="A392" s="197" t="s">
        <v>1090</v>
      </c>
      <c r="B392" s="200" t="s">
        <v>1091</v>
      </c>
      <c r="C392" s="200" t="s">
        <v>1092</v>
      </c>
      <c r="D392" s="197" t="str">
        <f t="shared" si="43"/>
        <v>TDC</v>
      </c>
      <c r="E392" s="197"/>
      <c r="F392" s="198" t="str">
        <f t="shared" si="40"/>
        <v>て１５</v>
      </c>
      <c r="G392" s="197" t="str">
        <f t="shared" si="41"/>
        <v>若森裕生</v>
      </c>
      <c r="H392" s="205" t="str">
        <f t="shared" si="44"/>
        <v>TDC</v>
      </c>
      <c r="I392" s="205" t="s">
        <v>9</v>
      </c>
      <c r="J392" s="207">
        <v>1989</v>
      </c>
      <c r="K392" s="203">
        <f t="shared" si="45"/>
        <v>30</v>
      </c>
      <c r="L392" s="198" t="str">
        <f t="shared" si="42"/>
        <v>OK</v>
      </c>
      <c r="M392" s="200" t="s">
        <v>1054</v>
      </c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</row>
    <row r="393" spans="1:26" customFormat="1" ht="12.75" customHeight="1">
      <c r="A393" s="197" t="s">
        <v>1093</v>
      </c>
      <c r="B393" s="200" t="s">
        <v>16</v>
      </c>
      <c r="C393" s="200" t="s">
        <v>1094</v>
      </c>
      <c r="D393" s="197" t="str">
        <f t="shared" si="43"/>
        <v>TDC</v>
      </c>
      <c r="E393" s="197"/>
      <c r="F393" s="198" t="str">
        <f t="shared" si="40"/>
        <v>て１６</v>
      </c>
      <c r="G393" s="197" t="str">
        <f t="shared" si="41"/>
        <v>松岡宗隆</v>
      </c>
      <c r="H393" s="205" t="str">
        <f t="shared" si="44"/>
        <v>TDC</v>
      </c>
      <c r="I393" s="205" t="s">
        <v>9</v>
      </c>
      <c r="J393" s="207">
        <v>1988</v>
      </c>
      <c r="K393" s="203">
        <f t="shared" si="45"/>
        <v>31</v>
      </c>
      <c r="L393" s="198" t="str">
        <f t="shared" si="42"/>
        <v>OK</v>
      </c>
      <c r="M393" s="200" t="s">
        <v>1054</v>
      </c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</row>
    <row r="394" spans="1:26" customFormat="1" ht="12.75" customHeight="1">
      <c r="A394" s="197" t="s">
        <v>1095</v>
      </c>
      <c r="B394" s="200" t="s">
        <v>73</v>
      </c>
      <c r="C394" s="200" t="s">
        <v>1096</v>
      </c>
      <c r="D394" s="197" t="str">
        <f t="shared" si="43"/>
        <v>TDC</v>
      </c>
      <c r="E394" s="197"/>
      <c r="F394" s="198" t="str">
        <f t="shared" si="40"/>
        <v>て１７</v>
      </c>
      <c r="G394" s="197" t="str">
        <f t="shared" si="41"/>
        <v>高橋和也</v>
      </c>
      <c r="H394" s="205" t="str">
        <f t="shared" si="44"/>
        <v>TDC</v>
      </c>
      <c r="I394" s="205" t="s">
        <v>9</v>
      </c>
      <c r="J394" s="207">
        <v>1994</v>
      </c>
      <c r="K394" s="203">
        <f t="shared" si="45"/>
        <v>25</v>
      </c>
      <c r="L394" s="198" t="str">
        <f t="shared" si="42"/>
        <v>OK</v>
      </c>
      <c r="M394" s="200" t="s">
        <v>1054</v>
      </c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</row>
    <row r="395" spans="1:26" customFormat="1" ht="12.75" customHeight="1">
      <c r="A395" s="197" t="s">
        <v>1097</v>
      </c>
      <c r="B395" s="200" t="s">
        <v>1098</v>
      </c>
      <c r="C395" s="200" t="s">
        <v>1002</v>
      </c>
      <c r="D395" s="197" t="str">
        <f t="shared" si="43"/>
        <v>TDC</v>
      </c>
      <c r="E395" s="197"/>
      <c r="F395" s="198" t="str">
        <f t="shared" si="40"/>
        <v>て１８</v>
      </c>
      <c r="G395" s="197" t="str">
        <f t="shared" si="41"/>
        <v>國領誠</v>
      </c>
      <c r="H395" s="205" t="str">
        <f t="shared" si="44"/>
        <v>TDC</v>
      </c>
      <c r="I395" s="205" t="s">
        <v>9</v>
      </c>
      <c r="J395" s="207">
        <v>1972</v>
      </c>
      <c r="K395" s="203">
        <f t="shared" si="45"/>
        <v>47</v>
      </c>
      <c r="L395" s="198" t="str">
        <f t="shared" si="42"/>
        <v>OK</v>
      </c>
      <c r="M395" s="200" t="s">
        <v>728</v>
      </c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</row>
    <row r="396" spans="1:26" customFormat="1" ht="12.75" customHeight="1">
      <c r="A396" s="197" t="s">
        <v>1099</v>
      </c>
      <c r="B396" s="200" t="s">
        <v>1100</v>
      </c>
      <c r="C396" s="200" t="s">
        <v>1101</v>
      </c>
      <c r="D396" s="197" t="str">
        <f t="shared" si="43"/>
        <v>TDC</v>
      </c>
      <c r="E396" s="197"/>
      <c r="F396" s="198" t="str">
        <f t="shared" si="40"/>
        <v>て１９</v>
      </c>
      <c r="G396" s="197" t="str">
        <f t="shared" si="41"/>
        <v>吉川孝次</v>
      </c>
      <c r="H396" s="205" t="str">
        <f t="shared" si="44"/>
        <v>TDC</v>
      </c>
      <c r="I396" s="205" t="s">
        <v>9</v>
      </c>
      <c r="J396" s="207">
        <v>1976</v>
      </c>
      <c r="K396" s="203">
        <f t="shared" si="45"/>
        <v>43</v>
      </c>
      <c r="L396" s="198" t="str">
        <f t="shared" si="42"/>
        <v>OK</v>
      </c>
      <c r="M396" s="200" t="s">
        <v>728</v>
      </c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</row>
    <row r="397" spans="1:26" customFormat="1" ht="12.75" customHeight="1">
      <c r="A397" s="197" t="s">
        <v>1102</v>
      </c>
      <c r="B397" s="204" t="s">
        <v>26</v>
      </c>
      <c r="C397" s="204" t="s">
        <v>1103</v>
      </c>
      <c r="D397" s="197" t="str">
        <f t="shared" si="43"/>
        <v>TDC</v>
      </c>
      <c r="E397" s="197"/>
      <c r="F397" s="198" t="str">
        <f t="shared" si="40"/>
        <v>て２０</v>
      </c>
      <c r="G397" s="197" t="str">
        <f t="shared" si="41"/>
        <v>西村保乃実</v>
      </c>
      <c r="H397" s="205" t="str">
        <f>$B$433</f>
        <v>高瀬</v>
      </c>
      <c r="I397" s="206" t="s">
        <v>121</v>
      </c>
      <c r="J397" s="207">
        <v>1996</v>
      </c>
      <c r="K397" s="203">
        <f t="shared" si="45"/>
        <v>23</v>
      </c>
      <c r="L397" s="198" t="str">
        <f>IF(G397="","",IF(COUNTIF($G$3:$G$602,G397)&gt;1,"2重登録","OK"))</f>
        <v>OK</v>
      </c>
      <c r="M397" s="200" t="s">
        <v>1104</v>
      </c>
    </row>
    <row r="398" spans="1:26" customFormat="1" ht="12.75" customHeight="1">
      <c r="A398" s="197" t="s">
        <v>1105</v>
      </c>
      <c r="B398" s="200" t="s">
        <v>103</v>
      </c>
      <c r="C398" s="200" t="s">
        <v>1106</v>
      </c>
      <c r="D398" s="197" t="str">
        <f t="shared" si="43"/>
        <v>TDC</v>
      </c>
      <c r="E398" s="197"/>
      <c r="F398" s="198" t="str">
        <f t="shared" si="40"/>
        <v>て２１</v>
      </c>
      <c r="G398" s="197" t="str">
        <f t="shared" si="41"/>
        <v>藤居将隆</v>
      </c>
      <c r="H398" s="205" t="str">
        <f>$B$433</f>
        <v>高瀬</v>
      </c>
      <c r="I398" s="205" t="s">
        <v>9</v>
      </c>
      <c r="J398" s="207">
        <v>1991</v>
      </c>
      <c r="K398" s="203">
        <f t="shared" si="45"/>
        <v>28</v>
      </c>
      <c r="L398" s="198" t="str">
        <f>IF(G398="","",IF(COUNTIF($G$3:$G$602,G398)&gt;1,"2重登録","OK"))</f>
        <v>OK</v>
      </c>
      <c r="M398" s="200" t="s">
        <v>728</v>
      </c>
    </row>
    <row r="399" spans="1:26" customFormat="1" ht="12.75" customHeight="1">
      <c r="A399" s="197" t="s">
        <v>1107</v>
      </c>
      <c r="B399" s="200" t="s">
        <v>1108</v>
      </c>
      <c r="C399" s="200" t="s">
        <v>34</v>
      </c>
      <c r="D399" s="197" t="str">
        <f t="shared" si="43"/>
        <v>TDC</v>
      </c>
      <c r="E399" s="197"/>
      <c r="F399" s="198" t="str">
        <f t="shared" si="40"/>
        <v>て２２</v>
      </c>
      <c r="G399" s="197" t="str">
        <f t="shared" si="41"/>
        <v>楠瀬正雄</v>
      </c>
      <c r="H399" s="205" t="str">
        <f>$B$433</f>
        <v>高瀬</v>
      </c>
      <c r="I399" s="205" t="s">
        <v>9</v>
      </c>
      <c r="J399" s="207">
        <v>1991</v>
      </c>
      <c r="K399" s="203">
        <f t="shared" si="45"/>
        <v>28</v>
      </c>
      <c r="L399" s="198" t="str">
        <f>IF(G399="","",IF(COUNTIF($G$3:$G$602,G399)&gt;1,"2重登録","OK"))</f>
        <v>OK</v>
      </c>
      <c r="M399" s="200" t="s">
        <v>728</v>
      </c>
    </row>
    <row r="400" spans="1:26" customFormat="1" ht="12.75" customHeight="1">
      <c r="A400" s="197"/>
      <c r="B400" s="200"/>
      <c r="C400" s="200"/>
      <c r="D400" s="197"/>
      <c r="E400" s="197"/>
      <c r="F400" s="198"/>
      <c r="G400" s="197"/>
      <c r="H400" s="205"/>
      <c r="I400" s="205"/>
      <c r="J400" s="207"/>
      <c r="K400" s="203"/>
      <c r="L400" s="198"/>
      <c r="M400" s="200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</row>
    <row r="401" spans="1:26" customFormat="1" ht="12.75" customHeight="1">
      <c r="A401" s="197"/>
      <c r="B401" s="200"/>
      <c r="C401" s="200"/>
      <c r="D401" s="197"/>
      <c r="E401" s="197"/>
      <c r="F401" s="198"/>
      <c r="G401" s="197"/>
      <c r="H401" s="205"/>
      <c r="I401" s="205"/>
      <c r="J401" s="207"/>
      <c r="K401" s="203"/>
      <c r="L401" s="198"/>
      <c r="M401" s="200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</row>
    <row r="402" spans="1:26">
      <c r="B402" s="95"/>
      <c r="C402" s="95"/>
      <c r="F402" s="85"/>
      <c r="I402" s="123"/>
      <c r="J402" s="92"/>
      <c r="K402" s="90"/>
      <c r="L402" s="198" t="str">
        <f>IF(G402="","",IF(COUNTIF($G$5:$G$529,G402)&gt;1,"2重登録","OK"))</f>
        <v/>
      </c>
      <c r="M402" s="146"/>
    </row>
    <row r="403" spans="1:26" s="208" customFormat="1">
      <c r="B403" s="750" t="s">
        <v>1109</v>
      </c>
      <c r="C403" s="750"/>
      <c r="D403" s="750" t="s">
        <v>1110</v>
      </c>
      <c r="E403" s="750"/>
      <c r="F403" s="750"/>
      <c r="G403" s="750"/>
      <c r="J403" s="209"/>
      <c r="L403" s="198" t="str">
        <f>IF(G403="","",IF(COUNTIF($G$5:$G$529,G403)&gt;1,"2重登録","OK"))</f>
        <v/>
      </c>
    </row>
    <row r="404" spans="1:26" s="208" customFormat="1">
      <c r="B404" s="750"/>
      <c r="C404" s="750"/>
      <c r="D404" s="750"/>
      <c r="E404" s="750"/>
      <c r="F404" s="750"/>
      <c r="G404" s="750"/>
      <c r="J404" s="209"/>
      <c r="L404" s="198" t="str">
        <f>IF(G404="","",IF(COUNTIF($G$5:$G$529,G404)&gt;1,"2重登録","OK"))</f>
        <v/>
      </c>
    </row>
    <row r="405" spans="1:26" s="208" customFormat="1">
      <c r="A405" s="126"/>
      <c r="B405" s="126" t="s">
        <v>212</v>
      </c>
      <c r="C405" s="126"/>
      <c r="D405" s="84"/>
      <c r="E405" s="126"/>
      <c r="F405" s="210"/>
      <c r="G405" s="211" t="s">
        <v>313</v>
      </c>
      <c r="H405" s="211" t="s">
        <v>314</v>
      </c>
      <c r="I405" s="126"/>
      <c r="J405" s="212"/>
      <c r="K405" s="196"/>
      <c r="L405" s="198"/>
      <c r="M405" s="84"/>
      <c r="N405" s="211"/>
      <c r="O405" s="211"/>
    </row>
    <row r="406" spans="1:26" s="208" customFormat="1">
      <c r="A406" s="126"/>
      <c r="B406" s="751" t="s">
        <v>213</v>
      </c>
      <c r="C406" s="751"/>
      <c r="D406" s="84"/>
      <c r="E406" s="126"/>
      <c r="F406" s="210">
        <f t="shared" ref="F406:F455" si="46">A406</f>
        <v>0</v>
      </c>
      <c r="G406" s="199">
        <f>COUNTIF($M$407:$M$453,"東近江市")</f>
        <v>5</v>
      </c>
      <c r="H406" s="213">
        <v>0.10630000000000001</v>
      </c>
      <c r="I406" s="126"/>
      <c r="J406" s="212"/>
      <c r="K406" s="196"/>
      <c r="L406" s="198"/>
      <c r="M406" s="84"/>
    </row>
    <row r="407" spans="1:26" s="208" customFormat="1">
      <c r="A407" s="214" t="s">
        <v>1111</v>
      </c>
      <c r="B407" s="208" t="s">
        <v>1112</v>
      </c>
      <c r="C407" s="208" t="s">
        <v>1113</v>
      </c>
      <c r="D407" s="126" t="s">
        <v>212</v>
      </c>
      <c r="F407" s="210" t="str">
        <f t="shared" si="46"/>
        <v>う０１</v>
      </c>
      <c r="G407" s="208" t="str">
        <f t="shared" ref="G407:G419" si="47">B407&amp;C407</f>
        <v>石岡良典</v>
      </c>
      <c r="H407" s="126" t="s">
        <v>1114</v>
      </c>
      <c r="I407" s="126" t="s">
        <v>116</v>
      </c>
      <c r="J407" s="209">
        <v>1978</v>
      </c>
      <c r="K407" s="196">
        <f t="shared" ref="K407:K455" si="48">2019-J407</f>
        <v>41</v>
      </c>
      <c r="L407" s="198" t="str">
        <f t="shared" ref="L407:L453" si="49">IF(G407="","",IF(COUNTIF($G$5:$G$529,G407)&gt;1,"2重登録","OK"))</f>
        <v>OK</v>
      </c>
      <c r="M407" s="208" t="s">
        <v>745</v>
      </c>
    </row>
    <row r="408" spans="1:26" s="208" customFormat="1">
      <c r="A408" s="214" t="s">
        <v>1115</v>
      </c>
      <c r="B408" s="208" t="s">
        <v>1116</v>
      </c>
      <c r="C408" s="208" t="s">
        <v>1117</v>
      </c>
      <c r="D408" s="126" t="s">
        <v>212</v>
      </c>
      <c r="F408" s="210" t="str">
        <f t="shared" si="46"/>
        <v>う０２</v>
      </c>
      <c r="G408" s="84" t="str">
        <f t="shared" si="47"/>
        <v>小倉俊郎</v>
      </c>
      <c r="H408" s="126" t="s">
        <v>1114</v>
      </c>
      <c r="I408" s="126" t="s">
        <v>116</v>
      </c>
      <c r="J408" s="209">
        <v>1959</v>
      </c>
      <c r="K408" s="196">
        <f t="shared" si="48"/>
        <v>60</v>
      </c>
      <c r="L408" s="198" t="str">
        <f t="shared" si="49"/>
        <v>OK</v>
      </c>
      <c r="M408" s="215" t="s">
        <v>450</v>
      </c>
      <c r="N408" s="62"/>
      <c r="O408" s="62"/>
      <c r="P408" s="62"/>
      <c r="Q408" s="62"/>
      <c r="R408" s="62"/>
      <c r="S408" s="62"/>
      <c r="T408" s="62"/>
    </row>
    <row r="409" spans="1:26" s="208" customFormat="1" ht="14.25">
      <c r="A409" s="214" t="s">
        <v>1118</v>
      </c>
      <c r="B409" s="216" t="s">
        <v>214</v>
      </c>
      <c r="C409" s="216" t="s">
        <v>215</v>
      </c>
      <c r="D409" s="126" t="s">
        <v>212</v>
      </c>
      <c r="E409" s="214"/>
      <c r="F409" s="210" t="str">
        <f t="shared" si="46"/>
        <v>う０３</v>
      </c>
      <c r="G409" s="208" t="str">
        <f t="shared" si="47"/>
        <v>片岡一寿</v>
      </c>
      <c r="H409" s="126" t="s">
        <v>1114</v>
      </c>
      <c r="I409" s="126" t="s">
        <v>9</v>
      </c>
      <c r="J409" s="217">
        <v>1971</v>
      </c>
      <c r="K409" s="196">
        <f t="shared" si="48"/>
        <v>48</v>
      </c>
      <c r="L409" s="198" t="str">
        <f t="shared" si="49"/>
        <v>OK</v>
      </c>
      <c r="M409" s="218" t="s">
        <v>450</v>
      </c>
    </row>
    <row r="410" spans="1:26" s="208" customFormat="1" ht="14.25">
      <c r="A410" s="214" t="s">
        <v>1119</v>
      </c>
      <c r="B410" s="216" t="s">
        <v>214</v>
      </c>
      <c r="C410" s="216" t="s">
        <v>1120</v>
      </c>
      <c r="D410" s="126" t="s">
        <v>212</v>
      </c>
      <c r="E410" s="214"/>
      <c r="F410" s="210" t="str">
        <f t="shared" si="46"/>
        <v>う０４</v>
      </c>
      <c r="G410" s="208" t="str">
        <f t="shared" si="47"/>
        <v>片岡凛耶</v>
      </c>
      <c r="H410" s="126" t="s">
        <v>1114</v>
      </c>
      <c r="I410" s="126" t="s">
        <v>9</v>
      </c>
      <c r="J410" s="217">
        <v>1999</v>
      </c>
      <c r="K410" s="196">
        <f t="shared" si="48"/>
        <v>20</v>
      </c>
      <c r="L410" s="198" t="str">
        <f t="shared" si="49"/>
        <v>OK</v>
      </c>
      <c r="M410" s="218" t="s">
        <v>1121</v>
      </c>
      <c r="N410" s="62"/>
      <c r="O410" s="62"/>
      <c r="P410" s="62"/>
      <c r="Q410" s="62"/>
      <c r="R410" s="62"/>
      <c r="S410" s="62"/>
      <c r="T410" s="62"/>
    </row>
    <row r="411" spans="1:26" s="208" customFormat="1" ht="14.25">
      <c r="A411" s="214" t="s">
        <v>1122</v>
      </c>
      <c r="B411" s="216" t="s">
        <v>216</v>
      </c>
      <c r="C411" s="216" t="s">
        <v>217</v>
      </c>
      <c r="D411" s="126" t="s">
        <v>212</v>
      </c>
      <c r="E411" s="214"/>
      <c r="F411" s="210" t="str">
        <f t="shared" si="46"/>
        <v>う０５</v>
      </c>
      <c r="G411" s="208" t="str">
        <f t="shared" si="47"/>
        <v>片岡  大</v>
      </c>
      <c r="H411" s="126" t="s">
        <v>1114</v>
      </c>
      <c r="I411" s="126" t="s">
        <v>9</v>
      </c>
      <c r="J411" s="217">
        <v>1969</v>
      </c>
      <c r="K411" s="196">
        <f t="shared" si="48"/>
        <v>50</v>
      </c>
      <c r="L411" s="198" t="str">
        <f t="shared" si="49"/>
        <v>OK</v>
      </c>
      <c r="M411" s="218" t="s">
        <v>1121</v>
      </c>
      <c r="N411" s="62"/>
      <c r="O411" s="62"/>
      <c r="P411" s="62"/>
      <c r="Q411" s="62"/>
      <c r="R411" s="62"/>
      <c r="S411" s="62"/>
      <c r="T411" s="62"/>
    </row>
    <row r="412" spans="1:26" s="208" customFormat="1" ht="14.25">
      <c r="A412" s="214" t="s">
        <v>1123</v>
      </c>
      <c r="B412" s="216" t="s">
        <v>218</v>
      </c>
      <c r="C412" s="216" t="s">
        <v>219</v>
      </c>
      <c r="D412" s="126" t="s">
        <v>212</v>
      </c>
      <c r="E412" s="214"/>
      <c r="F412" s="210" t="str">
        <f t="shared" si="46"/>
        <v>う０６</v>
      </c>
      <c r="G412" s="208" t="str">
        <f t="shared" si="47"/>
        <v>亀井雅嗣</v>
      </c>
      <c r="H412" s="126" t="s">
        <v>1114</v>
      </c>
      <c r="I412" s="126" t="s">
        <v>9</v>
      </c>
      <c r="J412" s="217">
        <v>1970</v>
      </c>
      <c r="K412" s="196">
        <f t="shared" si="48"/>
        <v>49</v>
      </c>
      <c r="L412" s="198" t="str">
        <f t="shared" si="49"/>
        <v>OK</v>
      </c>
      <c r="M412" s="218" t="s">
        <v>398</v>
      </c>
      <c r="N412" s="62"/>
      <c r="O412" s="62"/>
      <c r="P412" s="62"/>
      <c r="Q412" s="62"/>
      <c r="R412" s="62"/>
      <c r="S412" s="62"/>
      <c r="T412" s="62"/>
    </row>
    <row r="413" spans="1:26" s="208" customFormat="1" ht="14.25">
      <c r="A413" s="214" t="s">
        <v>1124</v>
      </c>
      <c r="B413" s="216" t="s">
        <v>218</v>
      </c>
      <c r="C413" s="216" t="s">
        <v>1125</v>
      </c>
      <c r="D413" s="126" t="s">
        <v>212</v>
      </c>
      <c r="E413" s="214" t="s">
        <v>727</v>
      </c>
      <c r="F413" s="210" t="str">
        <f t="shared" si="46"/>
        <v>う０７</v>
      </c>
      <c r="G413" s="208" t="str">
        <f t="shared" si="47"/>
        <v>亀井皓太</v>
      </c>
      <c r="H413" s="126" t="s">
        <v>1114</v>
      </c>
      <c r="I413" s="126" t="s">
        <v>9</v>
      </c>
      <c r="J413" s="217">
        <v>2003</v>
      </c>
      <c r="K413" s="196">
        <f t="shared" si="48"/>
        <v>16</v>
      </c>
      <c r="L413" s="198" t="str">
        <f t="shared" si="49"/>
        <v>OK</v>
      </c>
      <c r="M413" s="218" t="s">
        <v>398</v>
      </c>
    </row>
    <row r="414" spans="1:26" s="208" customFormat="1">
      <c r="A414" s="214" t="s">
        <v>1126</v>
      </c>
      <c r="B414" s="219" t="s">
        <v>1127</v>
      </c>
      <c r="C414" s="219" t="s">
        <v>1128</v>
      </c>
      <c r="D414" s="126" t="s">
        <v>212</v>
      </c>
      <c r="F414" s="210" t="str">
        <f t="shared" si="46"/>
        <v>う０８</v>
      </c>
      <c r="G414" s="84" t="str">
        <f t="shared" si="47"/>
        <v>神田圭右</v>
      </c>
      <c r="H414" s="126" t="s">
        <v>1114</v>
      </c>
      <c r="I414" s="208" t="s">
        <v>9</v>
      </c>
      <c r="J414" s="209">
        <v>1991</v>
      </c>
      <c r="K414" s="196">
        <f t="shared" si="48"/>
        <v>28</v>
      </c>
      <c r="L414" s="198" t="str">
        <f t="shared" si="49"/>
        <v>OK</v>
      </c>
      <c r="M414" s="218" t="s">
        <v>1129</v>
      </c>
    </row>
    <row r="415" spans="1:26" s="208" customFormat="1">
      <c r="A415" s="214" t="s">
        <v>1130</v>
      </c>
      <c r="B415" s="208" t="s">
        <v>622</v>
      </c>
      <c r="C415" s="208" t="s">
        <v>1131</v>
      </c>
      <c r="D415" s="126" t="s">
        <v>212</v>
      </c>
      <c r="F415" s="210" t="str">
        <f t="shared" si="46"/>
        <v>う０９</v>
      </c>
      <c r="G415" s="84" t="str">
        <f t="shared" si="47"/>
        <v>北野智尋</v>
      </c>
      <c r="H415" s="126" t="s">
        <v>1114</v>
      </c>
      <c r="I415" s="126" t="s">
        <v>116</v>
      </c>
      <c r="J415" s="209">
        <v>1973</v>
      </c>
      <c r="K415" s="196">
        <f t="shared" si="48"/>
        <v>46</v>
      </c>
      <c r="L415" s="198" t="str">
        <f t="shared" si="49"/>
        <v>OK</v>
      </c>
      <c r="M415" s="208" t="s">
        <v>450</v>
      </c>
    </row>
    <row r="416" spans="1:26" s="62" customFormat="1" ht="14.25">
      <c r="A416" s="214" t="s">
        <v>1132</v>
      </c>
      <c r="B416" s="220" t="s">
        <v>1133</v>
      </c>
      <c r="C416" s="220" t="s">
        <v>1134</v>
      </c>
      <c r="D416" s="126" t="s">
        <v>212</v>
      </c>
      <c r="E416" s="211"/>
      <c r="F416" s="210" t="str">
        <f t="shared" si="46"/>
        <v>う１０</v>
      </c>
      <c r="G416" s="208" t="str">
        <f t="shared" si="47"/>
        <v>木下進</v>
      </c>
      <c r="H416" s="126" t="s">
        <v>1114</v>
      </c>
      <c r="I416" s="126" t="s">
        <v>9</v>
      </c>
      <c r="J416" s="217">
        <v>1950</v>
      </c>
      <c r="K416" s="196">
        <f t="shared" si="48"/>
        <v>69</v>
      </c>
      <c r="L416" s="198" t="str">
        <f t="shared" si="49"/>
        <v>OK</v>
      </c>
      <c r="M416" s="218" t="s">
        <v>1135</v>
      </c>
      <c r="N416" s="208"/>
      <c r="O416" s="208"/>
      <c r="P416" s="208"/>
      <c r="Q416" s="208"/>
      <c r="R416" s="208"/>
      <c r="S416" s="208"/>
      <c r="T416" s="208"/>
    </row>
    <row r="417" spans="1:20" s="208" customFormat="1">
      <c r="A417" s="214" t="s">
        <v>1136</v>
      </c>
      <c r="B417" s="208" t="s">
        <v>1137</v>
      </c>
      <c r="C417" s="208" t="s">
        <v>1138</v>
      </c>
      <c r="D417" s="126" t="s">
        <v>212</v>
      </c>
      <c r="F417" s="210" t="str">
        <f t="shared" si="46"/>
        <v>う１１</v>
      </c>
      <c r="G417" s="84" t="str">
        <f t="shared" si="47"/>
        <v>木森厚志</v>
      </c>
      <c r="H417" s="126" t="s">
        <v>1114</v>
      </c>
      <c r="I417" s="126" t="s">
        <v>116</v>
      </c>
      <c r="J417" s="209">
        <v>1961</v>
      </c>
      <c r="K417" s="196">
        <f t="shared" si="48"/>
        <v>58</v>
      </c>
      <c r="L417" s="198" t="str">
        <f t="shared" si="49"/>
        <v>OK</v>
      </c>
      <c r="M417" s="208" t="s">
        <v>450</v>
      </c>
    </row>
    <row r="418" spans="1:20" s="208" customFormat="1">
      <c r="A418" s="214" t="s">
        <v>1139</v>
      </c>
      <c r="B418" s="220" t="s">
        <v>1140</v>
      </c>
      <c r="C418" s="219" t="s">
        <v>1141</v>
      </c>
      <c r="D418" s="126" t="s">
        <v>212</v>
      </c>
      <c r="E418" s="219"/>
      <c r="F418" s="210" t="str">
        <f t="shared" si="46"/>
        <v>う１２</v>
      </c>
      <c r="G418" s="208" t="str">
        <f t="shared" si="47"/>
        <v>久保田勉</v>
      </c>
      <c r="H418" s="126" t="s">
        <v>1114</v>
      </c>
      <c r="I418" s="221" t="s">
        <v>116</v>
      </c>
      <c r="J418" s="222">
        <v>1967</v>
      </c>
      <c r="K418" s="196">
        <f t="shared" si="48"/>
        <v>52</v>
      </c>
      <c r="L418" s="198" t="str">
        <f t="shared" si="49"/>
        <v>OK</v>
      </c>
      <c r="M418" s="218" t="s">
        <v>1142</v>
      </c>
    </row>
    <row r="419" spans="1:20" s="208" customFormat="1">
      <c r="A419" s="214" t="s">
        <v>1143</v>
      </c>
      <c r="B419" s="137" t="s">
        <v>1144</v>
      </c>
      <c r="C419" s="137" t="s">
        <v>1145</v>
      </c>
      <c r="D419" s="126" t="s">
        <v>212</v>
      </c>
      <c r="E419" s="147"/>
      <c r="F419" s="210" t="str">
        <f t="shared" si="46"/>
        <v>う１３</v>
      </c>
      <c r="G419" s="84" t="str">
        <f t="shared" si="47"/>
        <v>稙田優也</v>
      </c>
      <c r="H419" s="126" t="s">
        <v>1114</v>
      </c>
      <c r="I419" s="84" t="s">
        <v>9</v>
      </c>
      <c r="J419" s="223">
        <v>1982</v>
      </c>
      <c r="K419" s="196">
        <f t="shared" si="48"/>
        <v>37</v>
      </c>
      <c r="L419" s="198" t="str">
        <f t="shared" si="49"/>
        <v>OK</v>
      </c>
      <c r="M419" s="126" t="s">
        <v>398</v>
      </c>
    </row>
    <row r="420" spans="1:20" s="208" customFormat="1">
      <c r="A420" s="214" t="s">
        <v>1146</v>
      </c>
      <c r="B420" s="220" t="s">
        <v>1147</v>
      </c>
      <c r="C420" s="208" t="s">
        <v>1044</v>
      </c>
      <c r="D420" s="126" t="s">
        <v>212</v>
      </c>
      <c r="F420" s="210" t="str">
        <f t="shared" si="46"/>
        <v>う１４</v>
      </c>
      <c r="G420" s="208" t="s">
        <v>1148</v>
      </c>
      <c r="H420" s="126" t="s">
        <v>1114</v>
      </c>
      <c r="I420" s="221" t="s">
        <v>116</v>
      </c>
      <c r="J420" s="209">
        <v>1987</v>
      </c>
      <c r="K420" s="196">
        <f t="shared" si="48"/>
        <v>32</v>
      </c>
      <c r="L420" s="198" t="str">
        <f t="shared" si="49"/>
        <v>OK</v>
      </c>
      <c r="M420" s="218" t="s">
        <v>350</v>
      </c>
    </row>
    <row r="421" spans="1:20" s="208" customFormat="1" ht="14.25">
      <c r="A421" s="214" t="s">
        <v>1149</v>
      </c>
      <c r="B421" s="216" t="s">
        <v>220</v>
      </c>
      <c r="C421" s="216" t="s">
        <v>221</v>
      </c>
      <c r="D421" s="126" t="s">
        <v>212</v>
      </c>
      <c r="E421" s="214"/>
      <c r="F421" s="210" t="str">
        <f t="shared" si="46"/>
        <v>う１５</v>
      </c>
      <c r="G421" s="208" t="str">
        <f t="shared" ref="G421:G455" si="50">B421&amp;C421</f>
        <v>竹田圭佑</v>
      </c>
      <c r="H421" s="126" t="s">
        <v>1114</v>
      </c>
      <c r="I421" s="126" t="s">
        <v>9</v>
      </c>
      <c r="J421" s="217">
        <v>1982</v>
      </c>
      <c r="K421" s="196">
        <f t="shared" si="48"/>
        <v>37</v>
      </c>
      <c r="L421" s="198" t="str">
        <f t="shared" si="49"/>
        <v>OK</v>
      </c>
      <c r="M421" s="218" t="s">
        <v>322</v>
      </c>
      <c r="N421" s="62"/>
      <c r="O421" s="62"/>
      <c r="P421" s="62"/>
      <c r="Q421" s="62"/>
      <c r="R421" s="62"/>
      <c r="S421" s="62"/>
      <c r="T421" s="62"/>
    </row>
    <row r="422" spans="1:20" s="208" customFormat="1">
      <c r="A422" s="214" t="s">
        <v>1150</v>
      </c>
      <c r="B422" s="208" t="s">
        <v>1151</v>
      </c>
      <c r="C422" s="208" t="s">
        <v>1152</v>
      </c>
      <c r="D422" s="126" t="s">
        <v>212</v>
      </c>
      <c r="E422" s="84"/>
      <c r="F422" s="210" t="str">
        <f t="shared" si="46"/>
        <v>う１６</v>
      </c>
      <c r="G422" s="84" t="str">
        <f t="shared" si="50"/>
        <v>堤内昭仁</v>
      </c>
      <c r="H422" s="126" t="s">
        <v>1114</v>
      </c>
      <c r="I422" s="84" t="s">
        <v>9</v>
      </c>
      <c r="J422" s="223">
        <v>1977</v>
      </c>
      <c r="K422" s="196">
        <f t="shared" si="48"/>
        <v>42</v>
      </c>
      <c r="L422" s="198" t="str">
        <f t="shared" si="49"/>
        <v>OK</v>
      </c>
      <c r="M422" s="84" t="s">
        <v>350</v>
      </c>
    </row>
    <row r="423" spans="1:20" s="208" customFormat="1">
      <c r="A423" s="214" t="s">
        <v>1153</v>
      </c>
      <c r="B423" s="208" t="s">
        <v>1154</v>
      </c>
      <c r="C423" s="208" t="s">
        <v>1155</v>
      </c>
      <c r="D423" s="126" t="s">
        <v>212</v>
      </c>
      <c r="F423" s="210" t="str">
        <f t="shared" si="46"/>
        <v>う１７</v>
      </c>
      <c r="G423" s="208" t="str">
        <f t="shared" si="50"/>
        <v>中田富憲</v>
      </c>
      <c r="H423" s="126" t="s">
        <v>1114</v>
      </c>
      <c r="I423" s="126" t="s">
        <v>116</v>
      </c>
      <c r="J423" s="209">
        <v>1961</v>
      </c>
      <c r="K423" s="196">
        <f t="shared" si="48"/>
        <v>58</v>
      </c>
      <c r="L423" s="198" t="str">
        <f t="shared" si="49"/>
        <v>OK</v>
      </c>
      <c r="M423" s="224" t="s">
        <v>450</v>
      </c>
    </row>
    <row r="424" spans="1:20" s="208" customFormat="1">
      <c r="A424" s="214" t="s">
        <v>1156</v>
      </c>
      <c r="B424" s="208" t="s">
        <v>1157</v>
      </c>
      <c r="C424" s="208" t="s">
        <v>705</v>
      </c>
      <c r="D424" s="126" t="s">
        <v>212</v>
      </c>
      <c r="F424" s="210" t="str">
        <f t="shared" si="46"/>
        <v>う１８</v>
      </c>
      <c r="G424" s="84" t="str">
        <f t="shared" si="50"/>
        <v>深田健太郎</v>
      </c>
      <c r="H424" s="126" t="s">
        <v>1114</v>
      </c>
      <c r="I424" s="126" t="s">
        <v>116</v>
      </c>
      <c r="J424" s="209">
        <v>1997</v>
      </c>
      <c r="K424" s="196">
        <f t="shared" si="48"/>
        <v>22</v>
      </c>
      <c r="L424" s="198" t="str">
        <f t="shared" si="49"/>
        <v>OK</v>
      </c>
      <c r="M424" s="218" t="s">
        <v>402</v>
      </c>
    </row>
    <row r="425" spans="1:20" s="208" customFormat="1">
      <c r="A425" s="214" t="s">
        <v>1158</v>
      </c>
      <c r="B425" s="208" t="s">
        <v>222</v>
      </c>
      <c r="C425" s="208" t="s">
        <v>223</v>
      </c>
      <c r="D425" s="126" t="s">
        <v>212</v>
      </c>
      <c r="F425" s="210" t="str">
        <f t="shared" si="46"/>
        <v>う１９</v>
      </c>
      <c r="G425" s="84" t="str">
        <f t="shared" si="50"/>
        <v>松野航平</v>
      </c>
      <c r="H425" s="126" t="s">
        <v>1114</v>
      </c>
      <c r="I425" s="126" t="s">
        <v>116</v>
      </c>
      <c r="J425" s="209">
        <v>1990</v>
      </c>
      <c r="K425" s="196">
        <f t="shared" si="48"/>
        <v>29</v>
      </c>
      <c r="L425" s="198" t="str">
        <f t="shared" si="49"/>
        <v>OK</v>
      </c>
      <c r="M425" s="218" t="s">
        <v>620</v>
      </c>
    </row>
    <row r="426" spans="1:20" s="208" customFormat="1">
      <c r="A426" s="214" t="s">
        <v>1159</v>
      </c>
      <c r="B426" s="208" t="s">
        <v>1160</v>
      </c>
      <c r="C426" s="208" t="s">
        <v>1161</v>
      </c>
      <c r="D426" s="126" t="s">
        <v>212</v>
      </c>
      <c r="F426" s="210" t="str">
        <f t="shared" si="46"/>
        <v>う２０</v>
      </c>
      <c r="G426" s="84" t="str">
        <f t="shared" si="50"/>
        <v>峰　祥靖</v>
      </c>
      <c r="H426" s="126" t="s">
        <v>1114</v>
      </c>
      <c r="I426" s="126" t="s">
        <v>116</v>
      </c>
      <c r="J426" s="209">
        <v>1975</v>
      </c>
      <c r="K426" s="196">
        <f t="shared" si="48"/>
        <v>44</v>
      </c>
      <c r="L426" s="198" t="str">
        <f t="shared" si="49"/>
        <v>OK</v>
      </c>
      <c r="M426" s="208" t="s">
        <v>1142</v>
      </c>
    </row>
    <row r="427" spans="1:20" s="208" customFormat="1">
      <c r="A427" s="214" t="s">
        <v>1162</v>
      </c>
      <c r="B427" s="220" t="s">
        <v>714</v>
      </c>
      <c r="C427" s="220" t="s">
        <v>1163</v>
      </c>
      <c r="D427" s="126" t="s">
        <v>212</v>
      </c>
      <c r="F427" s="210" t="str">
        <f t="shared" si="46"/>
        <v>う２１</v>
      </c>
      <c r="G427" s="208" t="str">
        <f t="shared" si="50"/>
        <v>森健一</v>
      </c>
      <c r="H427" s="126" t="s">
        <v>1114</v>
      </c>
      <c r="I427" s="221" t="s">
        <v>116</v>
      </c>
      <c r="J427" s="209">
        <v>1971</v>
      </c>
      <c r="K427" s="196">
        <f t="shared" si="48"/>
        <v>48</v>
      </c>
      <c r="L427" s="198" t="str">
        <f t="shared" si="49"/>
        <v>OK</v>
      </c>
      <c r="M427" s="224" t="s">
        <v>450</v>
      </c>
    </row>
    <row r="428" spans="1:20" s="208" customFormat="1" ht="14.25">
      <c r="A428" s="214" t="s">
        <v>1164</v>
      </c>
      <c r="B428" s="216" t="s">
        <v>35</v>
      </c>
      <c r="C428" s="216" t="s">
        <v>225</v>
      </c>
      <c r="D428" s="126" t="s">
        <v>212</v>
      </c>
      <c r="E428" s="214"/>
      <c r="F428" s="210" t="str">
        <f t="shared" si="46"/>
        <v>う２２</v>
      </c>
      <c r="G428" s="208" t="str">
        <f t="shared" si="50"/>
        <v>山本昌紀</v>
      </c>
      <c r="H428" s="126" t="s">
        <v>1114</v>
      </c>
      <c r="I428" s="126" t="s">
        <v>9</v>
      </c>
      <c r="J428" s="217">
        <v>1970</v>
      </c>
      <c r="K428" s="196">
        <f t="shared" si="48"/>
        <v>49</v>
      </c>
      <c r="L428" s="198" t="str">
        <f t="shared" si="49"/>
        <v>OK</v>
      </c>
      <c r="M428" s="218" t="s">
        <v>407</v>
      </c>
    </row>
    <row r="429" spans="1:20" s="62" customFormat="1" ht="14.25">
      <c r="A429" s="214" t="s">
        <v>1165</v>
      </c>
      <c r="B429" s="216" t="s">
        <v>35</v>
      </c>
      <c r="C429" s="216" t="s">
        <v>226</v>
      </c>
      <c r="D429" s="126" t="s">
        <v>212</v>
      </c>
      <c r="E429" s="214"/>
      <c r="F429" s="210" t="str">
        <f t="shared" si="46"/>
        <v>う２３</v>
      </c>
      <c r="G429" s="208" t="str">
        <f t="shared" si="50"/>
        <v>山本浩之</v>
      </c>
      <c r="H429" s="126" t="s">
        <v>1114</v>
      </c>
      <c r="I429" s="126" t="s">
        <v>9</v>
      </c>
      <c r="J429" s="217">
        <v>1967</v>
      </c>
      <c r="K429" s="196">
        <f t="shared" si="48"/>
        <v>52</v>
      </c>
      <c r="L429" s="198" t="str">
        <f t="shared" si="49"/>
        <v>OK</v>
      </c>
      <c r="M429" s="218" t="s">
        <v>407</v>
      </c>
      <c r="N429" s="208"/>
      <c r="O429" s="208"/>
      <c r="P429" s="208"/>
      <c r="Q429" s="208"/>
      <c r="R429" s="208"/>
      <c r="S429" s="208"/>
      <c r="T429" s="208"/>
    </row>
    <row r="430" spans="1:20" s="62" customFormat="1">
      <c r="A430" s="214" t="s">
        <v>1166</v>
      </c>
      <c r="B430" s="211" t="s">
        <v>698</v>
      </c>
      <c r="C430" s="211" t="s">
        <v>90</v>
      </c>
      <c r="D430" s="126" t="s">
        <v>212</v>
      </c>
      <c r="E430" s="214"/>
      <c r="F430" s="210" t="str">
        <f t="shared" si="46"/>
        <v>う２４</v>
      </c>
      <c r="G430" s="208" t="str">
        <f t="shared" si="50"/>
        <v>吉村淳</v>
      </c>
      <c r="H430" s="126" t="s">
        <v>1114</v>
      </c>
      <c r="I430" s="221" t="s">
        <v>9</v>
      </c>
      <c r="J430" s="225">
        <v>1976</v>
      </c>
      <c r="K430" s="196">
        <f t="shared" si="48"/>
        <v>43</v>
      </c>
      <c r="L430" s="198" t="str">
        <f t="shared" si="49"/>
        <v>OK</v>
      </c>
      <c r="M430" s="218" t="s">
        <v>452</v>
      </c>
      <c r="N430" s="208"/>
      <c r="O430" s="208"/>
      <c r="P430" s="208"/>
      <c r="Q430" s="208"/>
      <c r="R430" s="208"/>
      <c r="S430" s="208"/>
      <c r="T430" s="208"/>
    </row>
    <row r="431" spans="1:20" s="208" customFormat="1">
      <c r="A431" s="214" t="s">
        <v>1167</v>
      </c>
      <c r="B431" s="84" t="s">
        <v>204</v>
      </c>
      <c r="C431" s="84" t="s">
        <v>205</v>
      </c>
      <c r="D431" s="126" t="s">
        <v>212</v>
      </c>
      <c r="E431" s="84"/>
      <c r="F431" s="210" t="str">
        <f t="shared" si="46"/>
        <v>う２５</v>
      </c>
      <c r="G431" s="84" t="str">
        <f t="shared" si="50"/>
        <v>井内一博</v>
      </c>
      <c r="H431" s="126" t="s">
        <v>1114</v>
      </c>
      <c r="I431" s="84" t="s">
        <v>9</v>
      </c>
      <c r="J431" s="223">
        <v>1976</v>
      </c>
      <c r="K431" s="196">
        <f t="shared" si="48"/>
        <v>43</v>
      </c>
      <c r="L431" s="198" t="str">
        <f t="shared" si="49"/>
        <v>OK</v>
      </c>
      <c r="M431" s="84" t="s">
        <v>1168</v>
      </c>
    </row>
    <row r="432" spans="1:20" s="208" customFormat="1">
      <c r="A432" s="214" t="s">
        <v>1169</v>
      </c>
      <c r="B432" s="87" t="s">
        <v>208</v>
      </c>
      <c r="C432" s="87" t="s">
        <v>209</v>
      </c>
      <c r="D432" s="126" t="s">
        <v>212</v>
      </c>
      <c r="E432" s="84"/>
      <c r="F432" s="210" t="str">
        <f t="shared" si="46"/>
        <v>う２６</v>
      </c>
      <c r="G432" s="84" t="str">
        <f t="shared" si="50"/>
        <v>舘形和典</v>
      </c>
      <c r="H432" s="126" t="s">
        <v>1114</v>
      </c>
      <c r="I432" s="84" t="s">
        <v>9</v>
      </c>
      <c r="J432" s="223">
        <v>1985</v>
      </c>
      <c r="K432" s="196">
        <f t="shared" si="48"/>
        <v>34</v>
      </c>
      <c r="L432" s="198" t="str">
        <f t="shared" si="49"/>
        <v>OK</v>
      </c>
      <c r="M432" s="84" t="s">
        <v>1168</v>
      </c>
    </row>
    <row r="433" spans="1:13" s="208" customFormat="1" ht="14.25">
      <c r="A433" s="214" t="s">
        <v>1170</v>
      </c>
      <c r="B433" s="226" t="s">
        <v>211</v>
      </c>
      <c r="C433" s="226" t="s">
        <v>1171</v>
      </c>
      <c r="D433" s="126" t="s">
        <v>212</v>
      </c>
      <c r="E433" s="226"/>
      <c r="F433" s="210" t="str">
        <f t="shared" si="46"/>
        <v>う２７</v>
      </c>
      <c r="G433" s="208" t="str">
        <f t="shared" si="50"/>
        <v>高瀬眞志</v>
      </c>
      <c r="H433" s="126" t="s">
        <v>1114</v>
      </c>
      <c r="I433" s="126" t="s">
        <v>9</v>
      </c>
      <c r="J433" s="227">
        <v>1959</v>
      </c>
      <c r="K433" s="196">
        <f t="shared" si="48"/>
        <v>60</v>
      </c>
      <c r="L433" s="198" t="str">
        <f t="shared" si="49"/>
        <v>OK</v>
      </c>
      <c r="M433" s="218" t="s">
        <v>331</v>
      </c>
    </row>
    <row r="434" spans="1:13" s="208" customFormat="1">
      <c r="A434" s="214" t="s">
        <v>1172</v>
      </c>
      <c r="B434" s="208" t="s">
        <v>140</v>
      </c>
      <c r="C434" s="208" t="s">
        <v>1173</v>
      </c>
      <c r="D434" s="126" t="s">
        <v>212</v>
      </c>
      <c r="F434" s="210" t="str">
        <f t="shared" si="46"/>
        <v>う２８</v>
      </c>
      <c r="G434" s="208" t="str">
        <f t="shared" si="50"/>
        <v>山田和宏</v>
      </c>
      <c r="H434" s="126" t="s">
        <v>1114</v>
      </c>
      <c r="I434" s="126" t="s">
        <v>116</v>
      </c>
      <c r="J434" s="209">
        <v>1962</v>
      </c>
      <c r="K434" s="196">
        <f t="shared" si="48"/>
        <v>57</v>
      </c>
      <c r="L434" s="198" t="str">
        <f t="shared" si="49"/>
        <v>OK</v>
      </c>
      <c r="M434" s="224" t="s">
        <v>450</v>
      </c>
    </row>
    <row r="435" spans="1:13" s="208" customFormat="1">
      <c r="A435" s="214" t="s">
        <v>1174</v>
      </c>
      <c r="B435" s="208" t="s">
        <v>140</v>
      </c>
      <c r="C435" s="208" t="s">
        <v>1175</v>
      </c>
      <c r="D435" s="126" t="s">
        <v>212</v>
      </c>
      <c r="F435" s="210" t="str">
        <f t="shared" si="46"/>
        <v>う２９</v>
      </c>
      <c r="G435" s="208" t="str">
        <f t="shared" si="50"/>
        <v>山田洋平</v>
      </c>
      <c r="H435" s="126" t="s">
        <v>1114</v>
      </c>
      <c r="I435" s="126" t="s">
        <v>116</v>
      </c>
      <c r="J435" s="209">
        <v>1990</v>
      </c>
      <c r="K435" s="196">
        <f t="shared" si="48"/>
        <v>29</v>
      </c>
      <c r="L435" s="198" t="str">
        <f t="shared" si="49"/>
        <v>OK</v>
      </c>
      <c r="M435" s="224" t="s">
        <v>450</v>
      </c>
    </row>
    <row r="436" spans="1:13" s="208" customFormat="1">
      <c r="A436" s="214" t="s">
        <v>1176</v>
      </c>
      <c r="B436" s="87" t="s">
        <v>206</v>
      </c>
      <c r="C436" s="87" t="s">
        <v>207</v>
      </c>
      <c r="D436" s="126" t="s">
        <v>212</v>
      </c>
      <c r="E436" s="84"/>
      <c r="F436" s="210" t="str">
        <f t="shared" si="46"/>
        <v>う３０</v>
      </c>
      <c r="G436" s="84" t="str">
        <f t="shared" si="50"/>
        <v>竹下英伸</v>
      </c>
      <c r="H436" s="126" t="s">
        <v>1114</v>
      </c>
      <c r="I436" s="84" t="s">
        <v>9</v>
      </c>
      <c r="J436" s="223">
        <v>1972</v>
      </c>
      <c r="K436" s="196">
        <f t="shared" si="48"/>
        <v>47</v>
      </c>
      <c r="L436" s="198" t="str">
        <f t="shared" si="49"/>
        <v>OK</v>
      </c>
      <c r="M436" s="93" t="s">
        <v>370</v>
      </c>
    </row>
    <row r="437" spans="1:13" s="208" customFormat="1">
      <c r="A437" s="214" t="s">
        <v>1177</v>
      </c>
      <c r="B437" s="208" t="s">
        <v>1178</v>
      </c>
      <c r="C437" s="208" t="s">
        <v>1179</v>
      </c>
      <c r="D437" s="126" t="s">
        <v>212</v>
      </c>
      <c r="E437" s="209" t="s">
        <v>939</v>
      </c>
      <c r="F437" s="210" t="str">
        <f t="shared" si="46"/>
        <v>う３１</v>
      </c>
      <c r="G437" s="84" t="str">
        <f t="shared" si="50"/>
        <v>竹下恭平</v>
      </c>
      <c r="H437" s="126" t="s">
        <v>1114</v>
      </c>
      <c r="I437" s="126" t="s">
        <v>116</v>
      </c>
      <c r="J437" s="209">
        <v>2008</v>
      </c>
      <c r="K437" s="196">
        <f t="shared" si="48"/>
        <v>11</v>
      </c>
      <c r="L437" s="198" t="str">
        <f t="shared" si="49"/>
        <v>OK</v>
      </c>
      <c r="M437" s="228" t="s">
        <v>370</v>
      </c>
    </row>
    <row r="438" spans="1:13" s="208" customFormat="1">
      <c r="A438" s="214" t="s">
        <v>1180</v>
      </c>
      <c r="B438" s="87" t="s">
        <v>247</v>
      </c>
      <c r="C438" s="87" t="s">
        <v>248</v>
      </c>
      <c r="D438" s="126" t="s">
        <v>212</v>
      </c>
      <c r="E438" s="84"/>
      <c r="F438" s="210" t="str">
        <f t="shared" si="46"/>
        <v>う３２</v>
      </c>
      <c r="G438" s="84" t="str">
        <f t="shared" si="50"/>
        <v>田中邦明</v>
      </c>
      <c r="H438" s="126" t="s">
        <v>1114</v>
      </c>
      <c r="I438" s="84" t="s">
        <v>116</v>
      </c>
      <c r="J438" s="223">
        <v>1984</v>
      </c>
      <c r="K438" s="196">
        <f t="shared" si="48"/>
        <v>35</v>
      </c>
      <c r="L438" s="198" t="str">
        <f t="shared" si="49"/>
        <v>OK</v>
      </c>
      <c r="M438" s="84" t="s">
        <v>1168</v>
      </c>
    </row>
    <row r="439" spans="1:13" s="208" customFormat="1">
      <c r="A439" s="214" t="s">
        <v>1181</v>
      </c>
      <c r="B439" s="208" t="s">
        <v>247</v>
      </c>
      <c r="C439" s="208" t="s">
        <v>1182</v>
      </c>
      <c r="D439" s="126" t="s">
        <v>212</v>
      </c>
      <c r="F439" s="210" t="str">
        <f t="shared" si="46"/>
        <v>う３３</v>
      </c>
      <c r="G439" s="84" t="str">
        <f t="shared" si="50"/>
        <v>田中伸一</v>
      </c>
      <c r="H439" s="126" t="s">
        <v>1114</v>
      </c>
      <c r="I439" s="126" t="s">
        <v>116</v>
      </c>
      <c r="J439" s="209">
        <v>1964</v>
      </c>
      <c r="K439" s="196">
        <f t="shared" si="48"/>
        <v>55</v>
      </c>
      <c r="L439" s="198" t="str">
        <f t="shared" si="49"/>
        <v>OK</v>
      </c>
      <c r="M439" s="208" t="s">
        <v>1076</v>
      </c>
    </row>
    <row r="440" spans="1:13" s="208" customFormat="1">
      <c r="A440" s="214" t="s">
        <v>1183</v>
      </c>
      <c r="B440" s="208" t="s">
        <v>247</v>
      </c>
      <c r="C440" s="208" t="s">
        <v>1184</v>
      </c>
      <c r="D440" s="126" t="s">
        <v>212</v>
      </c>
      <c r="F440" s="210" t="str">
        <f t="shared" si="46"/>
        <v>う３４</v>
      </c>
      <c r="G440" s="208" t="str">
        <f t="shared" si="50"/>
        <v>田中宏樹</v>
      </c>
      <c r="H440" s="126" t="s">
        <v>1114</v>
      </c>
      <c r="I440" s="126" t="s">
        <v>116</v>
      </c>
      <c r="J440" s="209">
        <v>1963</v>
      </c>
      <c r="K440" s="196">
        <f t="shared" si="48"/>
        <v>56</v>
      </c>
      <c r="L440" s="198" t="str">
        <f t="shared" si="49"/>
        <v>OK</v>
      </c>
      <c r="M440" s="208" t="s">
        <v>745</v>
      </c>
    </row>
    <row r="441" spans="1:13" s="208" customFormat="1">
      <c r="A441" s="214" t="s">
        <v>1185</v>
      </c>
      <c r="B441" s="229" t="s">
        <v>1186</v>
      </c>
      <c r="C441" s="229" t="s">
        <v>227</v>
      </c>
      <c r="D441" s="126" t="s">
        <v>212</v>
      </c>
      <c r="F441" s="210" t="str">
        <f t="shared" si="46"/>
        <v>う３５</v>
      </c>
      <c r="G441" s="208" t="str">
        <f t="shared" si="50"/>
        <v>石津綾香</v>
      </c>
      <c r="H441" s="126" t="s">
        <v>1114</v>
      </c>
      <c r="I441" s="126" t="s">
        <v>254</v>
      </c>
      <c r="J441" s="209">
        <v>1982</v>
      </c>
      <c r="K441" s="196">
        <f t="shared" si="48"/>
        <v>37</v>
      </c>
      <c r="L441" s="198" t="str">
        <f t="shared" si="49"/>
        <v>OK</v>
      </c>
      <c r="M441" s="224" t="s">
        <v>450</v>
      </c>
    </row>
    <row r="442" spans="1:13" s="208" customFormat="1">
      <c r="A442" s="214" t="s">
        <v>1187</v>
      </c>
      <c r="B442" s="229" t="s">
        <v>1188</v>
      </c>
      <c r="C442" s="229" t="s">
        <v>1189</v>
      </c>
      <c r="D442" s="126" t="s">
        <v>212</v>
      </c>
      <c r="E442" s="84"/>
      <c r="F442" s="210" t="str">
        <f t="shared" si="46"/>
        <v>う３６</v>
      </c>
      <c r="G442" s="84" t="str">
        <f t="shared" si="50"/>
        <v>出縄久子</v>
      </c>
      <c r="H442" s="126" t="s">
        <v>1114</v>
      </c>
      <c r="I442" s="91" t="s">
        <v>254</v>
      </c>
      <c r="J442" s="88">
        <v>1965</v>
      </c>
      <c r="K442" s="196">
        <f t="shared" si="48"/>
        <v>54</v>
      </c>
      <c r="L442" s="198" t="str">
        <f t="shared" si="49"/>
        <v>OK</v>
      </c>
      <c r="M442" s="84" t="s">
        <v>1142</v>
      </c>
    </row>
    <row r="443" spans="1:13" s="208" customFormat="1" ht="14.25">
      <c r="A443" s="214" t="s">
        <v>1190</v>
      </c>
      <c r="B443" s="230" t="s">
        <v>663</v>
      </c>
      <c r="C443" s="230" t="s">
        <v>661</v>
      </c>
      <c r="D443" s="126" t="s">
        <v>212</v>
      </c>
      <c r="E443" s="214"/>
      <c r="F443" s="210" t="str">
        <f t="shared" si="46"/>
        <v>う３７</v>
      </c>
      <c r="G443" s="208" t="str">
        <f t="shared" si="50"/>
        <v>今井順子</v>
      </c>
      <c r="H443" s="126" t="s">
        <v>1114</v>
      </c>
      <c r="I443" s="126" t="s">
        <v>17</v>
      </c>
      <c r="J443" s="217">
        <v>1958</v>
      </c>
      <c r="K443" s="196">
        <f t="shared" si="48"/>
        <v>61</v>
      </c>
      <c r="L443" s="198" t="str">
        <f t="shared" si="49"/>
        <v>OK</v>
      </c>
      <c r="M443" s="231" t="s">
        <v>370</v>
      </c>
    </row>
    <row r="444" spans="1:13" s="208" customFormat="1">
      <c r="A444" s="214" t="s">
        <v>1191</v>
      </c>
      <c r="B444" s="232" t="s">
        <v>1192</v>
      </c>
      <c r="C444" s="233" t="s">
        <v>1193</v>
      </c>
      <c r="D444" s="126" t="s">
        <v>212</v>
      </c>
      <c r="E444" s="234"/>
      <c r="F444" s="210" t="str">
        <f t="shared" si="46"/>
        <v>う３８</v>
      </c>
      <c r="G444" s="208" t="str">
        <f t="shared" si="50"/>
        <v>植垣貴美子</v>
      </c>
      <c r="H444" s="126" t="s">
        <v>1114</v>
      </c>
      <c r="I444" s="126" t="s">
        <v>17</v>
      </c>
      <c r="J444" s="235">
        <v>1965</v>
      </c>
      <c r="K444" s="196">
        <f t="shared" si="48"/>
        <v>54</v>
      </c>
      <c r="L444" s="198" t="str">
        <f t="shared" si="49"/>
        <v>OK</v>
      </c>
      <c r="M444" s="224" t="s">
        <v>402</v>
      </c>
    </row>
    <row r="445" spans="1:13" s="208" customFormat="1">
      <c r="A445" s="214" t="s">
        <v>1194</v>
      </c>
      <c r="B445" s="230" t="s">
        <v>1195</v>
      </c>
      <c r="C445" s="230" t="s">
        <v>1196</v>
      </c>
      <c r="D445" s="126" t="s">
        <v>212</v>
      </c>
      <c r="E445" s="214"/>
      <c r="F445" s="210" t="str">
        <f t="shared" si="46"/>
        <v>う３９</v>
      </c>
      <c r="G445" s="208" t="str">
        <f t="shared" si="50"/>
        <v>川崎悦子</v>
      </c>
      <c r="H445" s="126" t="s">
        <v>1114</v>
      </c>
      <c r="I445" s="126" t="s">
        <v>17</v>
      </c>
      <c r="J445" s="225">
        <v>1955</v>
      </c>
      <c r="K445" s="196">
        <f t="shared" si="48"/>
        <v>64</v>
      </c>
      <c r="L445" s="198" t="str">
        <f t="shared" si="49"/>
        <v>OK</v>
      </c>
      <c r="M445" s="218" t="s">
        <v>322</v>
      </c>
    </row>
    <row r="446" spans="1:13" s="208" customFormat="1" ht="14.25">
      <c r="A446" s="214" t="s">
        <v>1197</v>
      </c>
      <c r="B446" s="236" t="s">
        <v>1198</v>
      </c>
      <c r="C446" s="236" t="s">
        <v>1199</v>
      </c>
      <c r="D446" s="126" t="s">
        <v>212</v>
      </c>
      <c r="E446" s="214"/>
      <c r="F446" s="210" t="str">
        <f t="shared" si="46"/>
        <v>う４０</v>
      </c>
      <c r="G446" s="208" t="str">
        <f t="shared" si="50"/>
        <v>小塩政子</v>
      </c>
      <c r="H446" s="126" t="s">
        <v>1114</v>
      </c>
      <c r="I446" s="126" t="s">
        <v>17</v>
      </c>
      <c r="J446" s="217">
        <v>1950</v>
      </c>
      <c r="K446" s="196">
        <f t="shared" si="48"/>
        <v>69</v>
      </c>
      <c r="L446" s="198" t="str">
        <f t="shared" si="49"/>
        <v>OK</v>
      </c>
      <c r="M446" s="218" t="s">
        <v>322</v>
      </c>
    </row>
    <row r="447" spans="1:13" s="208" customFormat="1">
      <c r="A447" s="214" t="s">
        <v>1200</v>
      </c>
      <c r="B447" s="93" t="s">
        <v>1201</v>
      </c>
      <c r="C447" s="93" t="s">
        <v>99</v>
      </c>
      <c r="D447" s="126" t="s">
        <v>212</v>
      </c>
      <c r="E447" s="84"/>
      <c r="F447" s="210" t="str">
        <f t="shared" si="46"/>
        <v>う４１</v>
      </c>
      <c r="G447" s="84" t="str">
        <f t="shared" si="50"/>
        <v>辻佳子</v>
      </c>
      <c r="H447" s="126" t="s">
        <v>1114</v>
      </c>
      <c r="I447" s="91" t="s">
        <v>254</v>
      </c>
      <c r="J447" s="88">
        <v>1973</v>
      </c>
      <c r="K447" s="196">
        <f t="shared" si="48"/>
        <v>46</v>
      </c>
      <c r="L447" s="198" t="str">
        <f t="shared" si="49"/>
        <v>OK</v>
      </c>
      <c r="M447" s="84" t="s">
        <v>322</v>
      </c>
    </row>
    <row r="448" spans="1:13" s="208" customFormat="1" ht="14.25">
      <c r="A448" s="214" t="s">
        <v>1202</v>
      </c>
      <c r="B448" s="236" t="s">
        <v>1203</v>
      </c>
      <c r="C448" s="236" t="s">
        <v>1204</v>
      </c>
      <c r="D448" s="126" t="s">
        <v>212</v>
      </c>
      <c r="E448" s="214"/>
      <c r="F448" s="210" t="str">
        <f t="shared" si="46"/>
        <v>う４２</v>
      </c>
      <c r="G448" s="84" t="str">
        <f t="shared" si="50"/>
        <v>西崎友香</v>
      </c>
      <c r="H448" s="126" t="s">
        <v>1114</v>
      </c>
      <c r="I448" s="126" t="s">
        <v>17</v>
      </c>
      <c r="J448" s="217">
        <v>1980</v>
      </c>
      <c r="K448" s="196">
        <f t="shared" si="48"/>
        <v>39</v>
      </c>
      <c r="L448" s="198" t="str">
        <f t="shared" si="49"/>
        <v>OK</v>
      </c>
      <c r="M448" s="218" t="s">
        <v>322</v>
      </c>
    </row>
    <row r="449" spans="1:13" s="208" customFormat="1">
      <c r="A449" s="214" t="s">
        <v>1205</v>
      </c>
      <c r="B449" s="237" t="s">
        <v>1206</v>
      </c>
      <c r="C449" s="229" t="s">
        <v>342</v>
      </c>
      <c r="D449" s="126" t="s">
        <v>212</v>
      </c>
      <c r="F449" s="210" t="str">
        <f t="shared" si="46"/>
        <v>う４３</v>
      </c>
      <c r="G449" s="84" t="str">
        <f t="shared" si="50"/>
        <v>倍田優子</v>
      </c>
      <c r="H449" s="126" t="s">
        <v>1114</v>
      </c>
      <c r="I449" s="221" t="s">
        <v>254</v>
      </c>
      <c r="J449" s="209">
        <v>1969</v>
      </c>
      <c r="K449" s="196">
        <f t="shared" si="48"/>
        <v>50</v>
      </c>
      <c r="L449" s="198" t="str">
        <f t="shared" si="49"/>
        <v>OK</v>
      </c>
      <c r="M449" s="218" t="s">
        <v>450</v>
      </c>
    </row>
    <row r="450" spans="1:13" s="208" customFormat="1">
      <c r="A450" s="214" t="s">
        <v>1207</v>
      </c>
      <c r="B450" s="229" t="s">
        <v>104</v>
      </c>
      <c r="C450" s="229" t="s">
        <v>105</v>
      </c>
      <c r="D450" s="126" t="s">
        <v>212</v>
      </c>
      <c r="E450" s="84"/>
      <c r="F450" s="210" t="str">
        <f t="shared" si="46"/>
        <v>う４４</v>
      </c>
      <c r="G450" s="84" t="str">
        <f t="shared" si="50"/>
        <v>藤村加代子</v>
      </c>
      <c r="H450" s="126" t="s">
        <v>1114</v>
      </c>
      <c r="I450" s="91" t="s">
        <v>254</v>
      </c>
      <c r="J450" s="88">
        <v>1963</v>
      </c>
      <c r="K450" s="196">
        <f t="shared" si="48"/>
        <v>56</v>
      </c>
      <c r="L450" s="198" t="str">
        <f t="shared" si="49"/>
        <v>OK</v>
      </c>
      <c r="M450" s="84" t="s">
        <v>322</v>
      </c>
    </row>
    <row r="451" spans="1:13" s="208" customFormat="1">
      <c r="A451" s="214" t="s">
        <v>1208</v>
      </c>
      <c r="B451" s="237" t="s">
        <v>224</v>
      </c>
      <c r="C451" s="237" t="s">
        <v>1209</v>
      </c>
      <c r="D451" s="126" t="s">
        <v>212</v>
      </c>
      <c r="F451" s="210" t="str">
        <f t="shared" si="46"/>
        <v>う４５</v>
      </c>
      <c r="G451" s="208" t="str">
        <f t="shared" si="50"/>
        <v>山田みほ</v>
      </c>
      <c r="H451" s="126" t="s">
        <v>1114</v>
      </c>
      <c r="I451" s="126" t="s">
        <v>254</v>
      </c>
      <c r="J451" s="209">
        <v>1966</v>
      </c>
      <c r="K451" s="196">
        <f t="shared" si="48"/>
        <v>53</v>
      </c>
      <c r="L451" s="198" t="str">
        <f t="shared" si="49"/>
        <v>OK</v>
      </c>
      <c r="M451" s="224" t="s">
        <v>450</v>
      </c>
    </row>
    <row r="452" spans="1:13" s="208" customFormat="1">
      <c r="A452" s="214" t="s">
        <v>1210</v>
      </c>
      <c r="B452" s="139" t="s">
        <v>1178</v>
      </c>
      <c r="C452" s="139" t="s">
        <v>1211</v>
      </c>
      <c r="D452" s="126" t="s">
        <v>212</v>
      </c>
      <c r="E452" s="84"/>
      <c r="F452" s="210" t="str">
        <f t="shared" si="46"/>
        <v>う４６</v>
      </c>
      <c r="G452" s="84" t="str">
        <f t="shared" si="50"/>
        <v>竹下光代</v>
      </c>
      <c r="H452" s="126" t="s">
        <v>1114</v>
      </c>
      <c r="I452" s="91" t="s">
        <v>254</v>
      </c>
      <c r="J452" s="88">
        <v>1974</v>
      </c>
      <c r="K452" s="196">
        <f t="shared" si="48"/>
        <v>45</v>
      </c>
      <c r="L452" s="198" t="str">
        <f t="shared" si="49"/>
        <v>OK</v>
      </c>
      <c r="M452" s="93" t="s">
        <v>370</v>
      </c>
    </row>
    <row r="453" spans="1:13" s="208" customFormat="1">
      <c r="A453" s="214" t="s">
        <v>1212</v>
      </c>
      <c r="B453" s="229" t="s">
        <v>247</v>
      </c>
      <c r="C453" s="229" t="s">
        <v>1213</v>
      </c>
      <c r="D453" s="126" t="s">
        <v>212</v>
      </c>
      <c r="E453" s="84"/>
      <c r="F453" s="210" t="str">
        <f t="shared" si="46"/>
        <v>う４７</v>
      </c>
      <c r="G453" s="84" t="str">
        <f t="shared" si="50"/>
        <v>田中友加里</v>
      </c>
      <c r="H453" s="126" t="s">
        <v>1114</v>
      </c>
      <c r="I453" s="91" t="s">
        <v>254</v>
      </c>
      <c r="J453" s="88">
        <v>1984</v>
      </c>
      <c r="K453" s="196">
        <f t="shared" si="48"/>
        <v>35</v>
      </c>
      <c r="L453" s="198" t="str">
        <f t="shared" si="49"/>
        <v>OK</v>
      </c>
      <c r="M453" s="93" t="s">
        <v>370</v>
      </c>
    </row>
    <row r="454" spans="1:13" s="105" customFormat="1">
      <c r="A454" s="214" t="s">
        <v>1214</v>
      </c>
      <c r="B454" s="229" t="s">
        <v>29</v>
      </c>
      <c r="C454" s="229" t="s">
        <v>1215</v>
      </c>
      <c r="D454" s="126" t="s">
        <v>212</v>
      </c>
      <c r="F454" s="210" t="str">
        <f t="shared" si="46"/>
        <v>う４８</v>
      </c>
      <c r="G454" s="84" t="str">
        <f t="shared" si="50"/>
        <v>松本美緒</v>
      </c>
      <c r="H454" s="126" t="s">
        <v>1114</v>
      </c>
      <c r="I454" s="91" t="s">
        <v>254</v>
      </c>
      <c r="J454" s="238">
        <v>1998</v>
      </c>
      <c r="K454" s="196">
        <f t="shared" si="48"/>
        <v>21</v>
      </c>
      <c r="L454" s="85" t="str">
        <f>IF(G454="","",IF(COUNTIF($G$3:$G$514,G454)&gt;1,"2重登録","OK"))</f>
        <v>OK</v>
      </c>
      <c r="M454" s="105" t="s">
        <v>322</v>
      </c>
    </row>
    <row r="455" spans="1:13" s="105" customFormat="1">
      <c r="A455" s="214" t="s">
        <v>1216</v>
      </c>
      <c r="B455" s="219" t="s">
        <v>1217</v>
      </c>
      <c r="C455" s="219" t="s">
        <v>1218</v>
      </c>
      <c r="D455" s="126" t="s">
        <v>212</v>
      </c>
      <c r="F455" s="210" t="str">
        <f t="shared" si="46"/>
        <v>う４９</v>
      </c>
      <c r="G455" s="84" t="str">
        <f t="shared" si="50"/>
        <v>牛道雄介</v>
      </c>
      <c r="H455" s="126" t="s">
        <v>1114</v>
      </c>
      <c r="I455" s="91" t="s">
        <v>116</v>
      </c>
      <c r="J455" s="238">
        <v>1978</v>
      </c>
      <c r="K455" s="196">
        <f t="shared" si="48"/>
        <v>41</v>
      </c>
      <c r="L455" s="85" t="str">
        <f>IF(G455="","",IF(COUNTIF($G$3:$G$514,G455)&gt;1,"2重登録","OK"))</f>
        <v>OK</v>
      </c>
      <c r="M455" s="105" t="s">
        <v>350</v>
      </c>
    </row>
    <row r="456" spans="1:13" s="105" customFormat="1">
      <c r="A456" s="239">
        <v>43716</v>
      </c>
      <c r="B456" s="219"/>
      <c r="C456" s="219"/>
      <c r="D456" s="126"/>
      <c r="F456" s="210"/>
      <c r="G456" s="84"/>
      <c r="H456" s="126"/>
      <c r="I456" s="91"/>
      <c r="J456" s="238"/>
      <c r="K456" s="196"/>
      <c r="L456" s="85"/>
    </row>
    <row r="457" spans="1:13" s="105" customFormat="1">
      <c r="A457" s="214"/>
      <c r="B457" s="219"/>
      <c r="C457" s="219"/>
      <c r="D457" s="126"/>
      <c r="F457" s="210"/>
      <c r="G457" s="84"/>
      <c r="H457" s="126"/>
      <c r="I457" s="91"/>
      <c r="J457" s="238"/>
      <c r="K457" s="196"/>
      <c r="L457" s="85"/>
    </row>
    <row r="458" spans="1:13" s="105" customFormat="1">
      <c r="J458" s="238"/>
    </row>
    <row r="459" spans="1:13">
      <c r="B459" s="752" t="s">
        <v>1219</v>
      </c>
      <c r="C459" s="752"/>
      <c r="D459" s="753" t="s">
        <v>1220</v>
      </c>
      <c r="E459" s="753"/>
      <c r="F459" s="753"/>
      <c r="G459" s="753"/>
      <c r="H459" s="84" t="s">
        <v>313</v>
      </c>
      <c r="I459" s="754" t="s">
        <v>314</v>
      </c>
      <c r="J459" s="754"/>
      <c r="K459" s="754"/>
      <c r="L459" s="85"/>
    </row>
    <row r="460" spans="1:13">
      <c r="B460" s="752"/>
      <c r="C460" s="752"/>
      <c r="D460" s="753"/>
      <c r="E460" s="753"/>
      <c r="F460" s="753"/>
      <c r="G460" s="753"/>
      <c r="H460" s="240">
        <f>COUNTIF($M$463:$M$485,"東近江市")</f>
        <v>0</v>
      </c>
      <c r="I460" s="755">
        <f>(H460/RIGHT($A$485,2))</f>
        <v>0</v>
      </c>
      <c r="J460" s="755"/>
      <c r="K460" s="755"/>
      <c r="L460" s="85"/>
    </row>
    <row r="461" spans="1:13">
      <c r="B461" s="87" t="s">
        <v>1221</v>
      </c>
      <c r="C461" s="87"/>
      <c r="D461" s="88" t="s">
        <v>316</v>
      </c>
      <c r="F461" s="85"/>
      <c r="K461" s="90" t="str">
        <f>IF(J461="","",(2012-J461))</f>
        <v/>
      </c>
      <c r="L461" s="85"/>
    </row>
    <row r="462" spans="1:13">
      <c r="B462" s="756" t="s">
        <v>1221</v>
      </c>
      <c r="C462" s="756"/>
      <c r="D462" s="84" t="s">
        <v>318</v>
      </c>
      <c r="F462" s="85"/>
      <c r="K462" s="90" t="str">
        <f>IF(J462="","",(2012-J462))</f>
        <v/>
      </c>
      <c r="L462" s="85"/>
    </row>
    <row r="463" spans="1:13">
      <c r="A463" s="223" t="s">
        <v>1222</v>
      </c>
      <c r="B463" s="95" t="s">
        <v>1223</v>
      </c>
      <c r="C463" s="95" t="s">
        <v>1224</v>
      </c>
      <c r="D463" s="84" t="str">
        <f>$B$461</f>
        <v>アンヴァース</v>
      </c>
      <c r="F463" s="85" t="str">
        <f>A463</f>
        <v>あん０１</v>
      </c>
      <c r="G463" s="84" t="str">
        <f t="shared" ref="G463:G489" si="51">B463&amp;C463</f>
        <v>片桐美里</v>
      </c>
      <c r="H463" s="91" t="str">
        <f>$B$462</f>
        <v>アンヴァース</v>
      </c>
      <c r="I463" s="123" t="s">
        <v>254</v>
      </c>
      <c r="J463" s="92">
        <v>1977</v>
      </c>
      <c r="K463" s="90">
        <f t="shared" ref="K463:K489" si="52">IF(J463="","",(2018-J463))</f>
        <v>41</v>
      </c>
      <c r="L463" s="85" t="str">
        <f t="shared" ref="L463:L493" si="53">IF(G463="","",IF(COUNTIF($G$5:$G$612,G463)&gt;1,"2重登録","OK"))</f>
        <v>OK</v>
      </c>
      <c r="M463" s="146" t="s">
        <v>322</v>
      </c>
    </row>
    <row r="464" spans="1:13">
      <c r="A464" s="223" t="s">
        <v>1225</v>
      </c>
      <c r="B464" s="95" t="s">
        <v>117</v>
      </c>
      <c r="C464" s="95" t="s">
        <v>1226</v>
      </c>
      <c r="D464" s="84" t="str">
        <f t="shared" ref="D464:D489" si="54">$B$461</f>
        <v>アンヴァース</v>
      </c>
      <c r="F464" s="85" t="str">
        <f t="shared" ref="F464:F489" si="55">A464</f>
        <v>あん０２</v>
      </c>
      <c r="G464" s="84" t="str">
        <f t="shared" si="51"/>
        <v>中川久江</v>
      </c>
      <c r="H464" s="91" t="str">
        <f t="shared" ref="H464:H489" si="56">$B$462</f>
        <v>アンヴァース</v>
      </c>
      <c r="I464" s="123" t="s">
        <v>254</v>
      </c>
      <c r="J464" s="89">
        <v>1966</v>
      </c>
      <c r="K464" s="90">
        <f t="shared" si="52"/>
        <v>52</v>
      </c>
      <c r="L464" s="85" t="str">
        <f t="shared" si="53"/>
        <v>OK</v>
      </c>
      <c r="M464" s="146" t="s">
        <v>325</v>
      </c>
    </row>
    <row r="465" spans="1:13">
      <c r="A465" s="223" t="s">
        <v>1227</v>
      </c>
      <c r="B465" s="125" t="s">
        <v>1228</v>
      </c>
      <c r="C465" s="125" t="s">
        <v>1229</v>
      </c>
      <c r="D465" s="84" t="str">
        <f t="shared" si="54"/>
        <v>アンヴァース</v>
      </c>
      <c r="F465" s="85" t="str">
        <f t="shared" si="55"/>
        <v>あん０３</v>
      </c>
      <c r="G465" s="84" t="str">
        <f t="shared" si="51"/>
        <v>米澤香澄</v>
      </c>
      <c r="H465" s="91" t="str">
        <f t="shared" si="56"/>
        <v>アンヴァース</v>
      </c>
      <c r="I465" s="123" t="s">
        <v>254</v>
      </c>
      <c r="J465" s="92">
        <v>1992</v>
      </c>
      <c r="K465" s="90">
        <f>IF(J465="","",(2018-J465))</f>
        <v>26</v>
      </c>
      <c r="L465" s="85" t="str">
        <f t="shared" si="53"/>
        <v>OK</v>
      </c>
      <c r="M465" s="146" t="s">
        <v>438</v>
      </c>
    </row>
    <row r="466" spans="1:13">
      <c r="A466" s="223" t="s">
        <v>1230</v>
      </c>
      <c r="B466" s="126" t="s">
        <v>1231</v>
      </c>
      <c r="C466" s="126" t="s">
        <v>1232</v>
      </c>
      <c r="D466" s="84" t="str">
        <f t="shared" si="54"/>
        <v>アンヴァース</v>
      </c>
      <c r="F466" s="85" t="str">
        <f t="shared" si="55"/>
        <v>あん０４</v>
      </c>
      <c r="G466" s="84" t="str">
        <f t="shared" si="51"/>
        <v>上津慶和</v>
      </c>
      <c r="H466" s="91" t="str">
        <f t="shared" si="56"/>
        <v>アンヴァース</v>
      </c>
      <c r="I466" s="91" t="s">
        <v>9</v>
      </c>
      <c r="J466" s="92">
        <v>1993</v>
      </c>
      <c r="K466" s="90">
        <f>IF(J466="","",(2018-J466))</f>
        <v>25</v>
      </c>
      <c r="L466" s="85" t="str">
        <f t="shared" si="53"/>
        <v>OK</v>
      </c>
      <c r="M466" s="146" t="s">
        <v>935</v>
      </c>
    </row>
    <row r="467" spans="1:13">
      <c r="A467" s="223" t="s">
        <v>1233</v>
      </c>
      <c r="B467" s="126" t="s">
        <v>1234</v>
      </c>
      <c r="C467" s="126" t="s">
        <v>1235</v>
      </c>
      <c r="D467" s="84" t="str">
        <f t="shared" si="54"/>
        <v>アンヴァース</v>
      </c>
      <c r="F467" s="85" t="str">
        <f t="shared" si="55"/>
        <v>あん０５</v>
      </c>
      <c r="G467" s="84" t="str">
        <f t="shared" si="51"/>
        <v>池内大道</v>
      </c>
      <c r="H467" s="91" t="str">
        <f t="shared" si="56"/>
        <v>アンヴァース</v>
      </c>
      <c r="I467" s="91" t="s">
        <v>9</v>
      </c>
      <c r="J467" s="92">
        <v>1992</v>
      </c>
      <c r="K467" s="90">
        <f>IF(J467="","",(2018-J467))</f>
        <v>26</v>
      </c>
      <c r="L467" s="85" t="str">
        <f t="shared" si="53"/>
        <v>OK</v>
      </c>
      <c r="M467" s="146" t="s">
        <v>1032</v>
      </c>
    </row>
    <row r="468" spans="1:13">
      <c r="A468" s="223" t="s">
        <v>1236</v>
      </c>
      <c r="B468" s="126" t="s">
        <v>1237</v>
      </c>
      <c r="C468" s="126" t="s">
        <v>1238</v>
      </c>
      <c r="D468" s="84" t="str">
        <f t="shared" si="54"/>
        <v>アンヴァース</v>
      </c>
      <c r="F468" s="85" t="str">
        <f t="shared" si="55"/>
        <v>あん０６</v>
      </c>
      <c r="G468" s="84" t="str">
        <f t="shared" si="51"/>
        <v>猪飼尚輝</v>
      </c>
      <c r="H468" s="91" t="str">
        <f t="shared" si="56"/>
        <v>アンヴァース</v>
      </c>
      <c r="I468" s="91" t="s">
        <v>9</v>
      </c>
      <c r="J468" s="92">
        <v>1997</v>
      </c>
      <c r="K468" s="90">
        <f t="shared" si="52"/>
        <v>21</v>
      </c>
      <c r="L468" s="85" t="str">
        <f t="shared" si="53"/>
        <v>OK</v>
      </c>
      <c r="M468" s="146" t="s">
        <v>935</v>
      </c>
    </row>
    <row r="469" spans="1:13">
      <c r="A469" s="223" t="s">
        <v>1239</v>
      </c>
      <c r="B469" s="87" t="s">
        <v>118</v>
      </c>
      <c r="C469" s="87" t="s">
        <v>1240</v>
      </c>
      <c r="D469" s="84" t="str">
        <f t="shared" si="54"/>
        <v>アンヴァース</v>
      </c>
      <c r="F469" s="85" t="str">
        <f t="shared" si="55"/>
        <v>あん０７</v>
      </c>
      <c r="G469" s="84" t="str">
        <f t="shared" si="51"/>
        <v>岡栄介</v>
      </c>
      <c r="H469" s="91" t="str">
        <f t="shared" si="56"/>
        <v>アンヴァース</v>
      </c>
      <c r="I469" s="91" t="s">
        <v>9</v>
      </c>
      <c r="J469" s="92">
        <v>1996</v>
      </c>
      <c r="K469" s="90">
        <f t="shared" si="52"/>
        <v>22</v>
      </c>
      <c r="L469" s="85" t="str">
        <f t="shared" si="53"/>
        <v>OK</v>
      </c>
      <c r="M469" s="146" t="s">
        <v>325</v>
      </c>
    </row>
    <row r="470" spans="1:13">
      <c r="A470" s="223" t="s">
        <v>1241</v>
      </c>
      <c r="B470" s="87" t="s">
        <v>1242</v>
      </c>
      <c r="C470" s="87" t="s">
        <v>669</v>
      </c>
      <c r="D470" s="84" t="str">
        <f t="shared" si="54"/>
        <v>アンヴァース</v>
      </c>
      <c r="F470" s="85" t="str">
        <f t="shared" si="55"/>
        <v>あん０８</v>
      </c>
      <c r="G470" s="84" t="str">
        <f t="shared" si="51"/>
        <v>西嶌達也</v>
      </c>
      <c r="H470" s="91" t="str">
        <f t="shared" si="56"/>
        <v>アンヴァース</v>
      </c>
      <c r="I470" s="91" t="s">
        <v>9</v>
      </c>
      <c r="J470" s="92">
        <v>1989</v>
      </c>
      <c r="K470" s="90">
        <f t="shared" si="52"/>
        <v>29</v>
      </c>
      <c r="L470" s="85" t="str">
        <f t="shared" si="53"/>
        <v>OK</v>
      </c>
      <c r="M470" s="146" t="s">
        <v>350</v>
      </c>
    </row>
    <row r="471" spans="1:13">
      <c r="A471" s="223" t="s">
        <v>1243</v>
      </c>
      <c r="B471" s="126" t="s">
        <v>1244</v>
      </c>
      <c r="C471" s="126" t="s">
        <v>1175</v>
      </c>
      <c r="D471" s="84" t="str">
        <f t="shared" si="54"/>
        <v>アンヴァース</v>
      </c>
      <c r="F471" s="85" t="str">
        <f t="shared" si="55"/>
        <v>あん０９</v>
      </c>
      <c r="G471" s="84" t="str">
        <f>B471&amp;C471</f>
        <v>島田洋平</v>
      </c>
      <c r="H471" s="91" t="str">
        <f t="shared" si="56"/>
        <v>アンヴァース</v>
      </c>
      <c r="I471" s="91" t="s">
        <v>9</v>
      </c>
      <c r="J471" s="92">
        <v>1986</v>
      </c>
      <c r="K471" s="90">
        <f t="shared" si="52"/>
        <v>32</v>
      </c>
      <c r="L471" s="85" t="str">
        <f t="shared" si="53"/>
        <v>OK</v>
      </c>
      <c r="M471" s="146" t="s">
        <v>350</v>
      </c>
    </row>
    <row r="472" spans="1:13">
      <c r="A472" s="223" t="s">
        <v>1245</v>
      </c>
      <c r="B472" s="126" t="s">
        <v>1246</v>
      </c>
      <c r="C472" s="126" t="s">
        <v>1247</v>
      </c>
      <c r="D472" s="84" t="str">
        <f t="shared" si="54"/>
        <v>アンヴァース</v>
      </c>
      <c r="F472" s="85" t="str">
        <f t="shared" si="55"/>
        <v>あん１０</v>
      </c>
      <c r="G472" s="84" t="str">
        <f t="shared" si="51"/>
        <v>宮川裕樹</v>
      </c>
      <c r="H472" s="91" t="str">
        <f t="shared" si="56"/>
        <v>アンヴァース</v>
      </c>
      <c r="I472" s="91" t="s">
        <v>9</v>
      </c>
      <c r="J472" s="92">
        <v>1987</v>
      </c>
      <c r="K472" s="90">
        <f t="shared" si="52"/>
        <v>31</v>
      </c>
      <c r="L472" s="85" t="str">
        <f t="shared" si="53"/>
        <v>OK</v>
      </c>
      <c r="M472" s="146" t="s">
        <v>350</v>
      </c>
    </row>
    <row r="473" spans="1:13">
      <c r="A473" s="223" t="s">
        <v>1248</v>
      </c>
      <c r="B473" s="87" t="s">
        <v>1249</v>
      </c>
      <c r="C473" s="87" t="s">
        <v>1250</v>
      </c>
      <c r="D473" s="84" t="str">
        <f t="shared" si="54"/>
        <v>アンヴァース</v>
      </c>
      <c r="F473" s="85" t="str">
        <f t="shared" si="55"/>
        <v>あん１１</v>
      </c>
      <c r="G473" s="84" t="str">
        <f t="shared" si="51"/>
        <v>渡辺智之</v>
      </c>
      <c r="H473" s="91" t="str">
        <f t="shared" si="56"/>
        <v>アンヴァース</v>
      </c>
      <c r="I473" s="91" t="s">
        <v>9</v>
      </c>
      <c r="J473" s="92">
        <v>1986</v>
      </c>
      <c r="K473" s="90">
        <f t="shared" si="52"/>
        <v>32</v>
      </c>
      <c r="L473" s="85" t="str">
        <f t="shared" si="53"/>
        <v>OK</v>
      </c>
      <c r="M473" s="146" t="s">
        <v>350</v>
      </c>
    </row>
    <row r="474" spans="1:13">
      <c r="A474" s="223" t="s">
        <v>1251</v>
      </c>
      <c r="B474" s="87" t="s">
        <v>1252</v>
      </c>
      <c r="C474" s="87" t="s">
        <v>1253</v>
      </c>
      <c r="D474" s="84" t="str">
        <f t="shared" si="54"/>
        <v>アンヴァース</v>
      </c>
      <c r="F474" s="85" t="str">
        <f t="shared" si="55"/>
        <v>あん１２</v>
      </c>
      <c r="G474" s="84" t="str">
        <f t="shared" si="51"/>
        <v>津曲崇志</v>
      </c>
      <c r="H474" s="91" t="str">
        <f t="shared" si="56"/>
        <v>アンヴァース</v>
      </c>
      <c r="I474" s="91" t="s">
        <v>9</v>
      </c>
      <c r="J474" s="92">
        <v>1989</v>
      </c>
      <c r="K474" s="90">
        <f t="shared" si="52"/>
        <v>29</v>
      </c>
      <c r="L474" s="85" t="str">
        <f t="shared" si="53"/>
        <v>OK</v>
      </c>
      <c r="M474" s="146" t="s">
        <v>1254</v>
      </c>
    </row>
    <row r="475" spans="1:13">
      <c r="A475" s="223" t="s">
        <v>1255</v>
      </c>
      <c r="B475" s="87" t="s">
        <v>1256</v>
      </c>
      <c r="C475" s="87" t="s">
        <v>1257</v>
      </c>
      <c r="D475" s="84" t="str">
        <f t="shared" si="54"/>
        <v>アンヴァース</v>
      </c>
      <c r="F475" s="85" t="str">
        <f t="shared" si="55"/>
        <v>あん１３</v>
      </c>
      <c r="G475" s="84" t="str">
        <f t="shared" si="51"/>
        <v>越智友基</v>
      </c>
      <c r="H475" s="91" t="str">
        <f t="shared" si="56"/>
        <v>アンヴァース</v>
      </c>
      <c r="I475" s="91" t="s">
        <v>116</v>
      </c>
      <c r="J475" s="92">
        <v>1987</v>
      </c>
      <c r="K475" s="90">
        <f t="shared" si="52"/>
        <v>31</v>
      </c>
      <c r="L475" s="85" t="str">
        <f t="shared" si="53"/>
        <v>OK</v>
      </c>
      <c r="M475" s="146" t="s">
        <v>547</v>
      </c>
    </row>
    <row r="476" spans="1:13">
      <c r="A476" s="223" t="s">
        <v>1258</v>
      </c>
      <c r="B476" s="87" t="s">
        <v>1259</v>
      </c>
      <c r="C476" s="87" t="s">
        <v>1260</v>
      </c>
      <c r="D476" s="84" t="str">
        <f t="shared" si="54"/>
        <v>アンヴァース</v>
      </c>
      <c r="F476" s="85" t="str">
        <f t="shared" si="55"/>
        <v>あん１４</v>
      </c>
      <c r="G476" s="84" t="str">
        <f t="shared" si="51"/>
        <v>辻本将士</v>
      </c>
      <c r="H476" s="91" t="str">
        <f t="shared" si="56"/>
        <v>アンヴァース</v>
      </c>
      <c r="I476" s="91" t="s">
        <v>116</v>
      </c>
      <c r="J476" s="92">
        <v>1986</v>
      </c>
      <c r="K476" s="90">
        <f t="shared" si="52"/>
        <v>32</v>
      </c>
      <c r="L476" s="85" t="str">
        <f t="shared" si="53"/>
        <v>OK</v>
      </c>
      <c r="M476" s="146" t="s">
        <v>547</v>
      </c>
    </row>
    <row r="477" spans="1:13">
      <c r="A477" s="223" t="s">
        <v>1261</v>
      </c>
      <c r="B477" s="87" t="s">
        <v>203</v>
      </c>
      <c r="C477" s="87" t="s">
        <v>1262</v>
      </c>
      <c r="D477" s="84" t="str">
        <f t="shared" si="54"/>
        <v>アンヴァース</v>
      </c>
      <c r="F477" s="85" t="str">
        <f t="shared" si="55"/>
        <v>あん１５</v>
      </c>
      <c r="G477" s="84" t="str">
        <f t="shared" si="51"/>
        <v>原智則</v>
      </c>
      <c r="H477" s="91" t="str">
        <f t="shared" si="56"/>
        <v>アンヴァース</v>
      </c>
      <c r="I477" s="91" t="s">
        <v>1263</v>
      </c>
      <c r="J477" s="92">
        <v>1969</v>
      </c>
      <c r="K477" s="90">
        <f t="shared" si="52"/>
        <v>49</v>
      </c>
      <c r="L477" s="85" t="str">
        <f t="shared" si="53"/>
        <v>OK</v>
      </c>
      <c r="M477" s="146" t="s">
        <v>620</v>
      </c>
    </row>
    <row r="478" spans="1:13">
      <c r="A478" s="223" t="s">
        <v>1264</v>
      </c>
      <c r="B478" s="87" t="s">
        <v>1265</v>
      </c>
      <c r="C478" s="87" t="s">
        <v>543</v>
      </c>
      <c r="D478" s="84" t="str">
        <f t="shared" si="54"/>
        <v>アンヴァース</v>
      </c>
      <c r="F478" s="85" t="str">
        <f t="shared" si="55"/>
        <v>あん１６</v>
      </c>
      <c r="G478" s="84" t="str">
        <f t="shared" si="51"/>
        <v>石倉翔太</v>
      </c>
      <c r="H478" s="91" t="str">
        <f t="shared" si="56"/>
        <v>アンヴァース</v>
      </c>
      <c r="I478" s="91" t="s">
        <v>1263</v>
      </c>
      <c r="J478" s="92">
        <v>1999</v>
      </c>
      <c r="K478" s="90">
        <f t="shared" si="52"/>
        <v>19</v>
      </c>
      <c r="L478" s="85" t="str">
        <f t="shared" si="53"/>
        <v>OK</v>
      </c>
      <c r="M478" s="146" t="s">
        <v>1032</v>
      </c>
    </row>
    <row r="479" spans="1:13">
      <c r="A479" s="223" t="s">
        <v>1266</v>
      </c>
      <c r="B479" s="87" t="s">
        <v>1267</v>
      </c>
      <c r="C479" s="87" t="s">
        <v>1268</v>
      </c>
      <c r="D479" s="84" t="str">
        <f t="shared" si="54"/>
        <v>アンヴァース</v>
      </c>
      <c r="F479" s="85" t="str">
        <f t="shared" si="55"/>
        <v>あん１７</v>
      </c>
      <c r="G479" s="84" t="str">
        <f t="shared" si="51"/>
        <v>ピーターリーダー</v>
      </c>
      <c r="H479" s="91" t="str">
        <f t="shared" si="56"/>
        <v>アンヴァース</v>
      </c>
      <c r="I479" s="91" t="s">
        <v>1263</v>
      </c>
      <c r="J479" s="92">
        <v>1981</v>
      </c>
      <c r="K479" s="90">
        <f t="shared" si="52"/>
        <v>37</v>
      </c>
      <c r="L479" s="85" t="str">
        <f t="shared" si="53"/>
        <v>OK</v>
      </c>
      <c r="M479" s="146" t="s">
        <v>1032</v>
      </c>
    </row>
    <row r="480" spans="1:13">
      <c r="A480" s="223" t="s">
        <v>1269</v>
      </c>
      <c r="B480" s="87" t="s">
        <v>1270</v>
      </c>
      <c r="C480" s="87" t="s">
        <v>1271</v>
      </c>
      <c r="D480" s="84" t="str">
        <f t="shared" si="54"/>
        <v>アンヴァース</v>
      </c>
      <c r="F480" s="85" t="str">
        <f t="shared" si="55"/>
        <v>あん１８</v>
      </c>
      <c r="G480" s="84" t="str">
        <f t="shared" si="51"/>
        <v>鍋内雄樹</v>
      </c>
      <c r="H480" s="91" t="str">
        <f t="shared" si="56"/>
        <v>アンヴァース</v>
      </c>
      <c r="I480" s="91" t="s">
        <v>1263</v>
      </c>
      <c r="J480" s="92">
        <v>1990</v>
      </c>
      <c r="K480" s="90">
        <f t="shared" si="52"/>
        <v>28</v>
      </c>
      <c r="L480" s="85" t="str">
        <f t="shared" si="53"/>
        <v>OK</v>
      </c>
      <c r="M480" s="146" t="s">
        <v>1032</v>
      </c>
    </row>
    <row r="481" spans="1:13">
      <c r="A481" s="223" t="s">
        <v>1272</v>
      </c>
      <c r="B481" s="84" t="s">
        <v>1273</v>
      </c>
      <c r="C481" s="84" t="s">
        <v>1274</v>
      </c>
      <c r="D481" s="84" t="str">
        <f t="shared" si="54"/>
        <v>アンヴァース</v>
      </c>
      <c r="F481" s="85" t="str">
        <f t="shared" si="55"/>
        <v>あん１９</v>
      </c>
      <c r="G481" s="84" t="str">
        <f t="shared" si="51"/>
        <v>石内伸幸</v>
      </c>
      <c r="H481" s="91" t="str">
        <f t="shared" si="56"/>
        <v>アンヴァース</v>
      </c>
      <c r="I481" s="91" t="s">
        <v>9</v>
      </c>
      <c r="J481" s="89">
        <v>1981</v>
      </c>
      <c r="K481" s="90">
        <f t="shared" si="52"/>
        <v>37</v>
      </c>
      <c r="L481" s="85" t="str">
        <f t="shared" si="53"/>
        <v>OK</v>
      </c>
      <c r="M481" s="146" t="s">
        <v>350</v>
      </c>
    </row>
    <row r="482" spans="1:13">
      <c r="A482" s="223" t="s">
        <v>1275</v>
      </c>
      <c r="B482" s="87" t="s">
        <v>1223</v>
      </c>
      <c r="C482" s="87" t="s">
        <v>1276</v>
      </c>
      <c r="D482" s="84" t="str">
        <f t="shared" si="54"/>
        <v>アンヴァース</v>
      </c>
      <c r="F482" s="85" t="str">
        <f t="shared" si="55"/>
        <v>あん２０</v>
      </c>
      <c r="G482" s="84" t="str">
        <f t="shared" si="51"/>
        <v>片桐靖之</v>
      </c>
      <c r="H482" s="91" t="str">
        <f t="shared" si="56"/>
        <v>アンヴァース</v>
      </c>
      <c r="I482" s="91" t="s">
        <v>9</v>
      </c>
      <c r="J482" s="92">
        <v>1976</v>
      </c>
      <c r="K482" s="90">
        <f t="shared" si="52"/>
        <v>42</v>
      </c>
      <c r="L482" s="85" t="str">
        <f t="shared" si="53"/>
        <v>OK</v>
      </c>
      <c r="M482" s="146" t="s">
        <v>322</v>
      </c>
    </row>
    <row r="483" spans="1:13">
      <c r="A483" s="223" t="s">
        <v>1277</v>
      </c>
      <c r="B483" s="87" t="s">
        <v>1278</v>
      </c>
      <c r="C483" s="87" t="s">
        <v>1279</v>
      </c>
      <c r="D483" s="84" t="str">
        <f t="shared" si="54"/>
        <v>アンヴァース</v>
      </c>
      <c r="F483" s="85" t="str">
        <f t="shared" si="55"/>
        <v>あん２１</v>
      </c>
      <c r="G483" s="84" t="str">
        <f t="shared" si="51"/>
        <v>鈴木智彦</v>
      </c>
      <c r="H483" s="91" t="str">
        <f t="shared" si="56"/>
        <v>アンヴァース</v>
      </c>
      <c r="I483" s="91" t="s">
        <v>1263</v>
      </c>
      <c r="J483" s="92">
        <v>1981</v>
      </c>
      <c r="K483" s="90">
        <f t="shared" si="52"/>
        <v>37</v>
      </c>
      <c r="L483" s="85" t="str">
        <f t="shared" si="53"/>
        <v>OK</v>
      </c>
      <c r="M483" s="146" t="s">
        <v>1280</v>
      </c>
    </row>
    <row r="484" spans="1:13">
      <c r="A484" s="223" t="s">
        <v>1281</v>
      </c>
      <c r="B484" s="87" t="s">
        <v>1282</v>
      </c>
      <c r="C484" s="87" t="s">
        <v>1253</v>
      </c>
      <c r="D484" s="84" t="str">
        <f t="shared" si="54"/>
        <v>アンヴァース</v>
      </c>
      <c r="F484" s="85" t="str">
        <f t="shared" si="55"/>
        <v>あん２２</v>
      </c>
      <c r="G484" s="84" t="str">
        <f t="shared" si="51"/>
        <v>橋爪崇志</v>
      </c>
      <c r="H484" s="91" t="str">
        <f t="shared" si="56"/>
        <v>アンヴァース</v>
      </c>
      <c r="I484" s="91" t="s">
        <v>1263</v>
      </c>
      <c r="J484" s="92">
        <v>1999</v>
      </c>
      <c r="K484" s="90">
        <f t="shared" si="52"/>
        <v>19</v>
      </c>
      <c r="L484" s="85" t="str">
        <f t="shared" si="53"/>
        <v>OK</v>
      </c>
      <c r="M484" s="146" t="s">
        <v>620</v>
      </c>
    </row>
    <row r="485" spans="1:13">
      <c r="A485" s="223" t="s">
        <v>1283</v>
      </c>
      <c r="B485" s="87" t="s">
        <v>26</v>
      </c>
      <c r="C485" s="87" t="s">
        <v>1284</v>
      </c>
      <c r="D485" s="84" t="str">
        <f t="shared" si="54"/>
        <v>アンヴァース</v>
      </c>
      <c r="F485" s="85" t="str">
        <f t="shared" si="55"/>
        <v>あん２３</v>
      </c>
      <c r="G485" s="84" t="str">
        <f t="shared" si="51"/>
        <v>西村佳祐</v>
      </c>
      <c r="H485" s="91" t="str">
        <f t="shared" si="56"/>
        <v>アンヴァース</v>
      </c>
      <c r="I485" s="91" t="s">
        <v>1263</v>
      </c>
      <c r="J485" s="92">
        <v>1988</v>
      </c>
      <c r="K485" s="90">
        <f t="shared" si="52"/>
        <v>30</v>
      </c>
      <c r="L485" s="85" t="str">
        <f t="shared" si="53"/>
        <v>OK</v>
      </c>
      <c r="M485" s="146" t="s">
        <v>620</v>
      </c>
    </row>
    <row r="486" spans="1:13">
      <c r="A486" s="223" t="s">
        <v>1285</v>
      </c>
      <c r="B486" s="87" t="s">
        <v>46</v>
      </c>
      <c r="C486" s="87" t="s">
        <v>1286</v>
      </c>
      <c r="D486" s="84" t="str">
        <f t="shared" si="54"/>
        <v>アンヴァース</v>
      </c>
      <c r="F486" s="85" t="str">
        <f t="shared" si="55"/>
        <v>あん２４</v>
      </c>
      <c r="G486" s="84" t="str">
        <f t="shared" si="51"/>
        <v>山本竜平</v>
      </c>
      <c r="H486" s="91" t="str">
        <f t="shared" si="56"/>
        <v>アンヴァース</v>
      </c>
      <c r="I486" s="91" t="s">
        <v>9</v>
      </c>
      <c r="J486" s="92">
        <v>1992</v>
      </c>
      <c r="K486" s="90">
        <f t="shared" si="52"/>
        <v>26</v>
      </c>
      <c r="L486" s="85" t="str">
        <f>IF(G486="","",IF(COUNTIF($G$5:$G$657,G486)&gt;1,"2重登録","OK"))</f>
        <v>OK</v>
      </c>
      <c r="M486" s="146" t="s">
        <v>1054</v>
      </c>
    </row>
    <row r="487" spans="1:13">
      <c r="A487" s="223" t="s">
        <v>1287</v>
      </c>
      <c r="B487" s="87" t="s">
        <v>1288</v>
      </c>
      <c r="C487" s="87" t="s">
        <v>1289</v>
      </c>
      <c r="D487" s="84" t="str">
        <f t="shared" si="54"/>
        <v>アンヴァース</v>
      </c>
      <c r="F487" s="85" t="str">
        <f t="shared" si="55"/>
        <v>あん２５</v>
      </c>
      <c r="G487" s="84" t="str">
        <f t="shared" si="51"/>
        <v>寺元翔太</v>
      </c>
      <c r="H487" s="91" t="str">
        <f t="shared" si="56"/>
        <v>アンヴァース</v>
      </c>
      <c r="I487" s="91" t="s">
        <v>1263</v>
      </c>
      <c r="J487" s="92">
        <v>1993</v>
      </c>
      <c r="K487" s="90">
        <f t="shared" si="52"/>
        <v>25</v>
      </c>
      <c r="L487" s="85" t="str">
        <f>IF(G487="","",IF(COUNTIF($G$5:$G$657,G487)&gt;1,"2重登録","OK"))</f>
        <v>OK</v>
      </c>
      <c r="M487" s="146" t="s">
        <v>1054</v>
      </c>
    </row>
    <row r="488" spans="1:13">
      <c r="A488" s="223" t="s">
        <v>1290</v>
      </c>
      <c r="B488" s="95" t="s">
        <v>964</v>
      </c>
      <c r="C488" s="95" t="s">
        <v>1291</v>
      </c>
      <c r="D488" s="84" t="str">
        <f t="shared" si="54"/>
        <v>アンヴァース</v>
      </c>
      <c r="F488" s="85" t="str">
        <f t="shared" si="55"/>
        <v>あん２６</v>
      </c>
      <c r="G488" s="84" t="str">
        <f t="shared" si="51"/>
        <v>青木知里</v>
      </c>
      <c r="H488" s="91" t="str">
        <f t="shared" si="56"/>
        <v>アンヴァース</v>
      </c>
      <c r="I488" s="123" t="s">
        <v>17</v>
      </c>
      <c r="J488" s="92">
        <v>1992</v>
      </c>
      <c r="K488" s="90">
        <f t="shared" si="52"/>
        <v>26</v>
      </c>
      <c r="L488" s="85" t="str">
        <f>IF(G488="","",IF(COUNTIF($G$5:$G$657,G488)&gt;1,"2重登録","OK"))</f>
        <v>OK</v>
      </c>
      <c r="M488" s="146" t="s">
        <v>728</v>
      </c>
    </row>
    <row r="489" spans="1:13">
      <c r="A489" s="223" t="s">
        <v>1292</v>
      </c>
      <c r="B489" s="95" t="s">
        <v>1293</v>
      </c>
      <c r="C489" s="95" t="s">
        <v>1294</v>
      </c>
      <c r="D489" s="84" t="str">
        <f t="shared" si="54"/>
        <v>アンヴァース</v>
      </c>
      <c r="F489" s="85" t="str">
        <f t="shared" si="55"/>
        <v>あん２７</v>
      </c>
      <c r="G489" s="84" t="str">
        <f t="shared" si="51"/>
        <v>末木久美子</v>
      </c>
      <c r="H489" s="91" t="str">
        <f t="shared" si="56"/>
        <v>アンヴァース</v>
      </c>
      <c r="I489" s="123" t="s">
        <v>17</v>
      </c>
      <c r="J489" s="92">
        <v>1969</v>
      </c>
      <c r="K489" s="90">
        <f t="shared" si="52"/>
        <v>49</v>
      </c>
      <c r="L489" s="85" t="str">
        <f>IF(G489="","",IF(COUNTIF($G$5:$G$657,G489)&gt;1,"2重登録","OK"))</f>
        <v>OK</v>
      </c>
      <c r="M489" s="146" t="s">
        <v>1295</v>
      </c>
    </row>
    <row r="490" spans="1:13">
      <c r="A490" s="223"/>
      <c r="B490" s="87"/>
      <c r="C490" s="87"/>
      <c r="F490" s="85"/>
      <c r="H490" s="91"/>
      <c r="I490" s="91"/>
      <c r="J490" s="92"/>
      <c r="K490" s="90"/>
      <c r="L490" s="85"/>
      <c r="M490" s="146"/>
    </row>
    <row r="491" spans="1:13">
      <c r="A491" s="223"/>
      <c r="L491" s="85" t="str">
        <f t="shared" si="53"/>
        <v/>
      </c>
    </row>
    <row r="492" spans="1:13">
      <c r="L492" s="85" t="str">
        <f t="shared" si="53"/>
        <v/>
      </c>
    </row>
    <row r="493" spans="1:13">
      <c r="L493" s="85" t="str">
        <f t="shared" si="53"/>
        <v/>
      </c>
    </row>
    <row r="494" spans="1:13">
      <c r="G494" s="84" t="s">
        <v>313</v>
      </c>
      <c r="H494" s="754" t="s">
        <v>314</v>
      </c>
      <c r="I494" s="754"/>
      <c r="J494" s="754"/>
      <c r="L494" s="85"/>
    </row>
    <row r="495" spans="1:13">
      <c r="G495" s="240">
        <f>COUNTIF($M$497:$M$503,"東近江市")</f>
        <v>1</v>
      </c>
      <c r="H495" s="755">
        <f>(G495/RIGHT($A$502,2))</f>
        <v>0.16666666666666666</v>
      </c>
      <c r="I495" s="755"/>
      <c r="J495" s="755"/>
      <c r="L495" s="85" t="str">
        <f>IF(G495="","",IF(COUNTIF($G$5:$G$612,G495)&gt;1,"2重登録","OK"))</f>
        <v>OK</v>
      </c>
    </row>
    <row r="496" spans="1:13">
      <c r="L496" s="85" t="str">
        <f>IF(G496="","",IF(COUNTIF($G$5:$G$612,G496)&gt;1,"2重登録","OK"))</f>
        <v/>
      </c>
    </row>
    <row r="497" spans="1:14">
      <c r="A497" s="84" t="s">
        <v>1296</v>
      </c>
      <c r="B497" s="84" t="s">
        <v>1297</v>
      </c>
      <c r="C497" s="84" t="s">
        <v>1298</v>
      </c>
      <c r="D497" s="84" t="s">
        <v>1299</v>
      </c>
      <c r="F497" s="210" t="str">
        <f t="shared" ref="F497:F503" si="57">A497</f>
        <v>こ０１</v>
      </c>
      <c r="G497" s="84" t="str">
        <f t="shared" ref="G497:G503" si="58">B497&amp;C497</f>
        <v>安達隆一</v>
      </c>
      <c r="H497" s="84" t="s">
        <v>1299</v>
      </c>
      <c r="I497" s="126" t="s">
        <v>116</v>
      </c>
      <c r="J497" s="238">
        <v>1970</v>
      </c>
      <c r="K497" s="196">
        <f>2019-J497</f>
        <v>49</v>
      </c>
      <c r="L497" s="85" t="str">
        <f>IF(G497="","",IF(COUNTIF($G$5:$G$612,G497)&gt;1,"2重登録","OK"))</f>
        <v>OK</v>
      </c>
      <c r="M497" s="105" t="s">
        <v>1142</v>
      </c>
    </row>
    <row r="498" spans="1:14">
      <c r="A498" s="146" t="s">
        <v>1300</v>
      </c>
      <c r="B498" s="84" t="s">
        <v>1301</v>
      </c>
      <c r="C498" s="84" t="s">
        <v>1302</v>
      </c>
      <c r="D498" s="84" t="s">
        <v>1299</v>
      </c>
      <c r="F498" s="210" t="str">
        <f t="shared" si="57"/>
        <v>こ０２</v>
      </c>
      <c r="G498" s="84" t="str">
        <f t="shared" si="58"/>
        <v>寺村浩一</v>
      </c>
      <c r="H498" s="84" t="s">
        <v>1299</v>
      </c>
      <c r="I498" s="126" t="s">
        <v>116</v>
      </c>
      <c r="J498" s="89">
        <v>1968</v>
      </c>
      <c r="K498" s="89">
        <f>2019-J498</f>
        <v>51</v>
      </c>
      <c r="L498" s="85" t="str">
        <f>IF(G498="","",IF(COUNTIF($G$5:$G$612,G498)&gt;1,"2重登録","OK"))</f>
        <v>OK</v>
      </c>
      <c r="M498" s="84" t="s">
        <v>1303</v>
      </c>
    </row>
    <row r="499" spans="1:14">
      <c r="A499" s="84" t="s">
        <v>1304</v>
      </c>
      <c r="B499" s="84" t="s">
        <v>1305</v>
      </c>
      <c r="C499" s="84" t="s">
        <v>1175</v>
      </c>
      <c r="D499" s="84" t="s">
        <v>1299</v>
      </c>
      <c r="F499" s="210" t="str">
        <f t="shared" si="57"/>
        <v>こ０３</v>
      </c>
      <c r="G499" s="84" t="str">
        <f t="shared" si="58"/>
        <v>征矢洋平</v>
      </c>
      <c r="H499" s="84" t="s">
        <v>1299</v>
      </c>
      <c r="I499" s="126" t="s">
        <v>116</v>
      </c>
      <c r="J499" s="89">
        <v>1977</v>
      </c>
      <c r="K499" s="89">
        <f>2019-J499</f>
        <v>42</v>
      </c>
      <c r="L499" s="85" t="str">
        <f>IF(G499="","",IF(COUNTIF($G$5:$G$612,G499)&gt;1,"2重登録","OK"))</f>
        <v>OK</v>
      </c>
      <c r="M499" s="228" t="s">
        <v>370</v>
      </c>
    </row>
    <row r="500" spans="1:14">
      <c r="A500" s="241" t="s">
        <v>1306</v>
      </c>
      <c r="B500" s="148"/>
      <c r="C500" s="87"/>
      <c r="F500" s="85"/>
      <c r="I500" s="91"/>
      <c r="J500" s="92"/>
      <c r="K500" s="90"/>
      <c r="L500" s="85"/>
    </row>
    <row r="501" spans="1:14">
      <c r="A501" s="146" t="s">
        <v>1307</v>
      </c>
      <c r="B501" s="148" t="s">
        <v>1308</v>
      </c>
      <c r="C501" s="242" t="s">
        <v>22</v>
      </c>
      <c r="D501" s="84" t="s">
        <v>1299</v>
      </c>
      <c r="F501" s="85" t="str">
        <f t="shared" si="57"/>
        <v>こ０５</v>
      </c>
      <c r="G501" s="84" t="str">
        <f t="shared" si="58"/>
        <v>國本　太郎</v>
      </c>
      <c r="H501" s="84" t="s">
        <v>1299</v>
      </c>
      <c r="I501" s="91" t="s">
        <v>9</v>
      </c>
      <c r="J501" s="92">
        <v>1974</v>
      </c>
      <c r="K501" s="90">
        <f>IF(J501="","",(2019-J501))</f>
        <v>45</v>
      </c>
      <c r="L501" s="85" t="str">
        <f>IF(G501="","",IF(COUNTIF($G$5:$G$612,G501)&gt;1,"2重登録","OK"))</f>
        <v>OK</v>
      </c>
      <c r="M501" s="84" t="s">
        <v>398</v>
      </c>
    </row>
    <row r="502" spans="1:14">
      <c r="A502" s="146" t="s">
        <v>1309</v>
      </c>
      <c r="B502" s="84" t="s">
        <v>199</v>
      </c>
      <c r="C502" s="84" t="s">
        <v>1310</v>
      </c>
      <c r="D502" s="84" t="s">
        <v>1299</v>
      </c>
      <c r="F502" s="84" t="str">
        <f t="shared" si="57"/>
        <v>こ０６</v>
      </c>
      <c r="G502" s="84" t="str">
        <f t="shared" si="58"/>
        <v>大橋賢太郎</v>
      </c>
      <c r="H502" s="84" t="s">
        <v>1299</v>
      </c>
      <c r="I502" s="120" t="s">
        <v>116</v>
      </c>
      <c r="J502" s="89">
        <v>1986</v>
      </c>
      <c r="K502" s="90">
        <f>IF(J502="","",(2019-J502))</f>
        <v>33</v>
      </c>
      <c r="L502" s="85" t="str">
        <f>IF(G502="","",IF(COUNTIF($G$5:$G$612,G502)&gt;1,"2重登録","OK"))</f>
        <v>OK</v>
      </c>
      <c r="M502" s="84" t="s">
        <v>450</v>
      </c>
    </row>
    <row r="503" spans="1:14" customFormat="1">
      <c r="A503" s="84" t="s">
        <v>1311</v>
      </c>
      <c r="B503" s="105" t="s">
        <v>31</v>
      </c>
      <c r="C503" s="105" t="s">
        <v>32</v>
      </c>
      <c r="D503" s="164" t="s">
        <v>1312</v>
      </c>
      <c r="E503" s="164"/>
      <c r="F503" s="85" t="str">
        <f t="shared" si="57"/>
        <v>こ０７</v>
      </c>
      <c r="G503" s="146" t="str">
        <f t="shared" si="58"/>
        <v>八木篤司</v>
      </c>
      <c r="H503" s="164" t="s">
        <v>1312</v>
      </c>
      <c r="I503" s="164" t="s">
        <v>1263</v>
      </c>
      <c r="J503" s="164">
        <v>1973</v>
      </c>
      <c r="K503" s="243">
        <f>IF(J503="","",(2019-J503))</f>
        <v>46</v>
      </c>
      <c r="L503" s="85" t="str">
        <f>IF(G503="","",IF(COUNTIF($G$5:$G$612,G503)&gt;1,"2重登録","OK"))</f>
        <v>OK</v>
      </c>
      <c r="M503" s="164" t="s">
        <v>322</v>
      </c>
      <c r="N503" s="164"/>
    </row>
    <row r="504" spans="1:14" s="62" customFormat="1" ht="18.75" customHeight="1">
      <c r="A504" s="754" t="s">
        <v>245</v>
      </c>
      <c r="B504" s="754"/>
      <c r="C504" s="771">
        <f>RIGHT(A453,2)+RIGHT(242,2)+RIGHT(A136,2)+RIGHT(A26,2)+RIGHT(A109,2)+RIGHT(A345,2)+RIGHT(A503,2)+RIGHT(A311,2)+RIGHT(A489,2)+RIGHT(A399,2)+RIGHT(A368,2)+RIGHT(A191,2)+RIGHT(A245,2)</f>
        <v>441</v>
      </c>
      <c r="D504" s="771"/>
      <c r="E504" s="771"/>
      <c r="F504" s="85"/>
      <c r="G504" s="772">
        <f>$H$147+$G$203+$G$254+$H$316+$G$406+$H$44+$H$375+G115+$H$2+I357+$H$460+$G$495</f>
        <v>73</v>
      </c>
      <c r="H504" s="772"/>
      <c r="I504" s="84"/>
      <c r="J504" s="89"/>
      <c r="K504" s="89"/>
      <c r="L504" s="85"/>
      <c r="M504" s="84"/>
    </row>
    <row r="505" spans="1:14" s="62" customFormat="1" ht="18.75" customHeight="1">
      <c r="A505" s="223"/>
      <c r="B505" s="223"/>
      <c r="C505" s="771"/>
      <c r="D505" s="771"/>
      <c r="E505" s="771"/>
      <c r="F505" s="85"/>
      <c r="G505" s="772"/>
      <c r="H505" s="772"/>
      <c r="I505" s="84"/>
      <c r="J505" s="89"/>
      <c r="K505" s="89"/>
      <c r="L505" s="84"/>
      <c r="M505" s="84"/>
    </row>
    <row r="506" spans="1:14" s="62" customFormat="1" ht="18.75" customHeight="1">
      <c r="A506" s="240">
        <f>C504</f>
        <v>441</v>
      </c>
      <c r="B506" s="84"/>
      <c r="C506" s="84"/>
      <c r="D506" s="84"/>
      <c r="E506" s="84"/>
      <c r="F506" s="84"/>
      <c r="G506" s="115"/>
      <c r="H506" s="115"/>
      <c r="I506" s="84"/>
      <c r="J506" s="89"/>
      <c r="K506" s="89"/>
      <c r="L506" s="84"/>
      <c r="M506" s="84"/>
    </row>
    <row r="507" spans="1:14" s="62" customFormat="1" ht="18.75" customHeight="1">
      <c r="A507" s="84"/>
      <c r="B507" s="84"/>
      <c r="C507" s="84"/>
      <c r="D507" s="773"/>
      <c r="E507" s="84"/>
      <c r="F507" s="84"/>
      <c r="G507" s="774" t="s">
        <v>1313</v>
      </c>
      <c r="H507" s="774"/>
      <c r="I507" s="84"/>
      <c r="J507" s="89"/>
      <c r="K507" s="89"/>
      <c r="L507" s="84"/>
      <c r="M507" s="84"/>
    </row>
    <row r="508" spans="1:14" s="62" customFormat="1">
      <c r="A508" s="84"/>
      <c r="B508" s="84"/>
      <c r="C508" s="773"/>
      <c r="D508" s="773"/>
      <c r="E508" s="84"/>
      <c r="F508" s="84"/>
      <c r="G508" s="774"/>
      <c r="H508" s="774"/>
      <c r="I508" s="84"/>
      <c r="J508" s="89"/>
      <c r="K508" s="89"/>
      <c r="L508" s="84"/>
      <c r="M508" s="84"/>
    </row>
    <row r="509" spans="1:14" s="62" customFormat="1">
      <c r="A509" s="84"/>
      <c r="B509" s="84"/>
      <c r="C509" s="773"/>
      <c r="D509" s="84"/>
      <c r="E509" s="84"/>
      <c r="F509" s="84"/>
      <c r="G509" s="770">
        <f>$G$504/$C$504</f>
        <v>0.1655328798185941</v>
      </c>
      <c r="H509" s="770"/>
      <c r="I509" s="84"/>
      <c r="J509" s="89"/>
      <c r="K509" s="89"/>
      <c r="L509" s="84"/>
      <c r="M509" s="84"/>
    </row>
    <row r="510" spans="1:14" s="62" customFormat="1">
      <c r="A510" s="84"/>
      <c r="B510" s="84"/>
      <c r="C510" s="84"/>
      <c r="D510" s="84"/>
      <c r="E510" s="84"/>
      <c r="F510" s="84"/>
      <c r="G510" s="770"/>
      <c r="H510" s="770"/>
      <c r="I510" s="84"/>
      <c r="J510" s="89"/>
      <c r="K510" s="89"/>
      <c r="L510" s="84"/>
      <c r="M510" s="84"/>
    </row>
    <row r="511" spans="1:14" s="62" customFormat="1">
      <c r="A511" s="84"/>
      <c r="B511" s="84"/>
      <c r="C511" s="244"/>
      <c r="D511" s="84"/>
      <c r="E511" s="84"/>
      <c r="F511" s="84"/>
      <c r="G511" s="84"/>
      <c r="H511" s="84"/>
      <c r="I511" s="84"/>
      <c r="J511" s="89"/>
      <c r="K511" s="89"/>
      <c r="L511" s="84"/>
      <c r="M511" s="84"/>
    </row>
    <row r="512" spans="1:14" s="62" customFormat="1">
      <c r="A512" s="84"/>
      <c r="B512" s="84"/>
      <c r="C512" s="84"/>
      <c r="D512" s="84"/>
      <c r="E512" s="84"/>
      <c r="F512" s="84"/>
      <c r="G512" s="84"/>
      <c r="H512" s="84"/>
      <c r="I512" s="84"/>
      <c r="J512" s="89"/>
      <c r="K512" s="89"/>
      <c r="L512" s="84"/>
      <c r="M512" s="84"/>
    </row>
  </sheetData>
  <sheetProtection algorithmName="SHA-512" hashValue="RPEVj76GOZ3TeH15QY9MOqpJY0X65+SzXCvZfTssZ7/JsKnqAmYava+63l2p0miJve4m0T6+8YhEMxiA3TR8YA==" saltValue="jUUVFBSDKh4tWPEpFYiUQw==" spinCount="100000" sheet="1" objects="1" scenarios="1"/>
  <mergeCells count="60">
    <mergeCell ref="G509:H510"/>
    <mergeCell ref="I459:K459"/>
    <mergeCell ref="I460:K460"/>
    <mergeCell ref="B462:C462"/>
    <mergeCell ref="H494:J494"/>
    <mergeCell ref="H495:J495"/>
    <mergeCell ref="A504:B504"/>
    <mergeCell ref="C504:E505"/>
    <mergeCell ref="G504:H505"/>
    <mergeCell ref="D507:D508"/>
    <mergeCell ref="G507:H508"/>
    <mergeCell ref="C508:C509"/>
    <mergeCell ref="B359:C359"/>
    <mergeCell ref="B374:C375"/>
    <mergeCell ref="D374:G375"/>
    <mergeCell ref="I374:K374"/>
    <mergeCell ref="I375:K375"/>
    <mergeCell ref="B318:C318"/>
    <mergeCell ref="B356:D357"/>
    <mergeCell ref="E356:H357"/>
    <mergeCell ref="I357:J357"/>
    <mergeCell ref="L357:M357"/>
    <mergeCell ref="B252:C253"/>
    <mergeCell ref="B315:C316"/>
    <mergeCell ref="D315:G316"/>
    <mergeCell ref="I315:K315"/>
    <mergeCell ref="I316:K316"/>
    <mergeCell ref="H202:J202"/>
    <mergeCell ref="B203:C203"/>
    <mergeCell ref="H203:J203"/>
    <mergeCell ref="B250:D251"/>
    <mergeCell ref="E250:N251"/>
    <mergeCell ref="B146:C147"/>
    <mergeCell ref="D146:G147"/>
    <mergeCell ref="I146:K146"/>
    <mergeCell ref="I147:K147"/>
    <mergeCell ref="B200:C201"/>
    <mergeCell ref="D200:G201"/>
    <mergeCell ref="H200:I201"/>
    <mergeCell ref="B112:C113"/>
    <mergeCell ref="D112:H113"/>
    <mergeCell ref="H114:J114"/>
    <mergeCell ref="B115:C115"/>
    <mergeCell ref="H115:J115"/>
    <mergeCell ref="B43:C44"/>
    <mergeCell ref="D43:G44"/>
    <mergeCell ref="I43:K43"/>
    <mergeCell ref="I44:K44"/>
    <mergeCell ref="B46:C46"/>
    <mergeCell ref="B1:C2"/>
    <mergeCell ref="D1:G2"/>
    <mergeCell ref="I1:K1"/>
    <mergeCell ref="I3:K3"/>
    <mergeCell ref="B4:C4"/>
    <mergeCell ref="B377:C377"/>
    <mergeCell ref="B403:C404"/>
    <mergeCell ref="D403:G404"/>
    <mergeCell ref="B406:C406"/>
    <mergeCell ref="B459:C460"/>
    <mergeCell ref="D459:G460"/>
  </mergeCells>
  <phoneticPr fontId="4"/>
  <conditionalFormatting sqref="M500:M501">
    <cfRule type="cellIs" dxfId="4" priority="3" operator="equal">
      <formula>"東近江市"</formula>
    </cfRule>
  </conditionalFormatting>
  <conditionalFormatting sqref="I500:I501">
    <cfRule type="cellIs" dxfId="3" priority="4" operator="equal">
      <formula>"女"</formula>
    </cfRule>
    <cfRule type="cellIs" dxfId="2" priority="5" operator="equal">
      <formula>"女"</formula>
    </cfRule>
  </conditionalFormatting>
  <conditionalFormatting sqref="I47:I105 G47:G105 B47:C105">
    <cfRule type="expression" dxfId="1" priority="2">
      <formula>COUNTIF($I47,"女")</formula>
    </cfRule>
  </conditionalFormatting>
  <conditionalFormatting sqref="M47:M105">
    <cfRule type="expression" dxfId="0" priority="1">
      <formula>COUNTIF($M47,"東近江市")</formula>
    </cfRule>
  </conditionalFormatting>
  <dataValidations count="3">
    <dataValidation type="list" allowBlank="1" showInputMessage="1" showErrorMessage="1" sqref="E500:E502 JA500:JA502 SW500:SW502 ACS500:ACS502 AMO500:AMO502 AWK500:AWK502 BGG500:BGG502 BQC500:BQC502 BZY500:BZY502 CJU500:CJU502 CTQ500:CTQ502 DDM500:DDM502 DNI500:DNI502 DXE500:DXE502 EHA500:EHA502 EQW500:EQW502 FAS500:FAS502 FKO500:FKO502 FUK500:FUK502 GEG500:GEG502 GOC500:GOC502 GXY500:GXY502 HHU500:HHU502 HRQ500:HRQ502 IBM500:IBM502 ILI500:ILI502 IVE500:IVE502 JFA500:JFA502 JOW500:JOW502 JYS500:JYS502 KIO500:KIO502 KSK500:KSK502 LCG500:LCG502 LMC500:LMC502 LVY500:LVY502 MFU500:MFU502 MPQ500:MPQ502 MZM500:MZM502 NJI500:NJI502 NTE500:NTE502 ODA500:ODA502 OMW500:OMW502 OWS500:OWS502 PGO500:PGO502 PQK500:PQK502 QAG500:QAG502 QKC500:QKC502 QTY500:QTY502 RDU500:RDU502 RNQ500:RNQ502 RXM500:RXM502 SHI500:SHI502 SRE500:SRE502 TBA500:TBA502 TKW500:TKW502 TUS500:TUS502 UEO500:UEO502 UOK500:UOK502 UYG500:UYG502 VIC500:VIC502 VRY500:VRY502 WBU500:WBU502 WLQ500:WLQ502 WVM500:WVM502 E66036:E66038 JA66036:JA66038 SW66036:SW66038 ACS66036:ACS66038 AMO66036:AMO66038 AWK66036:AWK66038 BGG66036:BGG66038 BQC66036:BQC66038 BZY66036:BZY66038 CJU66036:CJU66038 CTQ66036:CTQ66038 DDM66036:DDM66038 DNI66036:DNI66038 DXE66036:DXE66038 EHA66036:EHA66038 EQW66036:EQW66038 FAS66036:FAS66038 FKO66036:FKO66038 FUK66036:FUK66038 GEG66036:GEG66038 GOC66036:GOC66038 GXY66036:GXY66038 HHU66036:HHU66038 HRQ66036:HRQ66038 IBM66036:IBM66038 ILI66036:ILI66038 IVE66036:IVE66038 JFA66036:JFA66038 JOW66036:JOW66038 JYS66036:JYS66038 KIO66036:KIO66038 KSK66036:KSK66038 LCG66036:LCG66038 LMC66036:LMC66038 LVY66036:LVY66038 MFU66036:MFU66038 MPQ66036:MPQ66038 MZM66036:MZM66038 NJI66036:NJI66038 NTE66036:NTE66038 ODA66036:ODA66038 OMW66036:OMW66038 OWS66036:OWS66038 PGO66036:PGO66038 PQK66036:PQK66038 QAG66036:QAG66038 QKC66036:QKC66038 QTY66036:QTY66038 RDU66036:RDU66038 RNQ66036:RNQ66038 RXM66036:RXM66038 SHI66036:SHI66038 SRE66036:SRE66038 TBA66036:TBA66038 TKW66036:TKW66038 TUS66036:TUS66038 UEO66036:UEO66038 UOK66036:UOK66038 UYG66036:UYG66038 VIC66036:VIC66038 VRY66036:VRY66038 WBU66036:WBU66038 WLQ66036:WLQ66038 WVM66036:WVM66038 E131572:E131574 JA131572:JA131574 SW131572:SW131574 ACS131572:ACS131574 AMO131572:AMO131574 AWK131572:AWK131574 BGG131572:BGG131574 BQC131572:BQC131574 BZY131572:BZY131574 CJU131572:CJU131574 CTQ131572:CTQ131574 DDM131572:DDM131574 DNI131572:DNI131574 DXE131572:DXE131574 EHA131572:EHA131574 EQW131572:EQW131574 FAS131572:FAS131574 FKO131572:FKO131574 FUK131572:FUK131574 GEG131572:GEG131574 GOC131572:GOC131574 GXY131572:GXY131574 HHU131572:HHU131574 HRQ131572:HRQ131574 IBM131572:IBM131574 ILI131572:ILI131574 IVE131572:IVE131574 JFA131572:JFA131574 JOW131572:JOW131574 JYS131572:JYS131574 KIO131572:KIO131574 KSK131572:KSK131574 LCG131572:LCG131574 LMC131572:LMC131574 LVY131572:LVY131574 MFU131572:MFU131574 MPQ131572:MPQ131574 MZM131572:MZM131574 NJI131572:NJI131574 NTE131572:NTE131574 ODA131572:ODA131574 OMW131572:OMW131574 OWS131572:OWS131574 PGO131572:PGO131574 PQK131572:PQK131574 QAG131572:QAG131574 QKC131572:QKC131574 QTY131572:QTY131574 RDU131572:RDU131574 RNQ131572:RNQ131574 RXM131572:RXM131574 SHI131572:SHI131574 SRE131572:SRE131574 TBA131572:TBA131574 TKW131572:TKW131574 TUS131572:TUS131574 UEO131572:UEO131574 UOK131572:UOK131574 UYG131572:UYG131574 VIC131572:VIC131574 VRY131572:VRY131574 WBU131572:WBU131574 WLQ131572:WLQ131574 WVM131572:WVM131574 E197108:E197110 JA197108:JA197110 SW197108:SW197110 ACS197108:ACS197110 AMO197108:AMO197110 AWK197108:AWK197110 BGG197108:BGG197110 BQC197108:BQC197110 BZY197108:BZY197110 CJU197108:CJU197110 CTQ197108:CTQ197110 DDM197108:DDM197110 DNI197108:DNI197110 DXE197108:DXE197110 EHA197108:EHA197110 EQW197108:EQW197110 FAS197108:FAS197110 FKO197108:FKO197110 FUK197108:FUK197110 GEG197108:GEG197110 GOC197108:GOC197110 GXY197108:GXY197110 HHU197108:HHU197110 HRQ197108:HRQ197110 IBM197108:IBM197110 ILI197108:ILI197110 IVE197108:IVE197110 JFA197108:JFA197110 JOW197108:JOW197110 JYS197108:JYS197110 KIO197108:KIO197110 KSK197108:KSK197110 LCG197108:LCG197110 LMC197108:LMC197110 LVY197108:LVY197110 MFU197108:MFU197110 MPQ197108:MPQ197110 MZM197108:MZM197110 NJI197108:NJI197110 NTE197108:NTE197110 ODA197108:ODA197110 OMW197108:OMW197110 OWS197108:OWS197110 PGO197108:PGO197110 PQK197108:PQK197110 QAG197108:QAG197110 QKC197108:QKC197110 QTY197108:QTY197110 RDU197108:RDU197110 RNQ197108:RNQ197110 RXM197108:RXM197110 SHI197108:SHI197110 SRE197108:SRE197110 TBA197108:TBA197110 TKW197108:TKW197110 TUS197108:TUS197110 UEO197108:UEO197110 UOK197108:UOK197110 UYG197108:UYG197110 VIC197108:VIC197110 VRY197108:VRY197110 WBU197108:WBU197110 WLQ197108:WLQ197110 WVM197108:WVM197110 E262644:E262646 JA262644:JA262646 SW262644:SW262646 ACS262644:ACS262646 AMO262644:AMO262646 AWK262644:AWK262646 BGG262644:BGG262646 BQC262644:BQC262646 BZY262644:BZY262646 CJU262644:CJU262646 CTQ262644:CTQ262646 DDM262644:DDM262646 DNI262644:DNI262646 DXE262644:DXE262646 EHA262644:EHA262646 EQW262644:EQW262646 FAS262644:FAS262646 FKO262644:FKO262646 FUK262644:FUK262646 GEG262644:GEG262646 GOC262644:GOC262646 GXY262644:GXY262646 HHU262644:HHU262646 HRQ262644:HRQ262646 IBM262644:IBM262646 ILI262644:ILI262646 IVE262644:IVE262646 JFA262644:JFA262646 JOW262644:JOW262646 JYS262644:JYS262646 KIO262644:KIO262646 KSK262644:KSK262646 LCG262644:LCG262646 LMC262644:LMC262646 LVY262644:LVY262646 MFU262644:MFU262646 MPQ262644:MPQ262646 MZM262644:MZM262646 NJI262644:NJI262646 NTE262644:NTE262646 ODA262644:ODA262646 OMW262644:OMW262646 OWS262644:OWS262646 PGO262644:PGO262646 PQK262644:PQK262646 QAG262644:QAG262646 QKC262644:QKC262646 QTY262644:QTY262646 RDU262644:RDU262646 RNQ262644:RNQ262646 RXM262644:RXM262646 SHI262644:SHI262646 SRE262644:SRE262646 TBA262644:TBA262646 TKW262644:TKW262646 TUS262644:TUS262646 UEO262644:UEO262646 UOK262644:UOK262646 UYG262644:UYG262646 VIC262644:VIC262646 VRY262644:VRY262646 WBU262644:WBU262646 WLQ262644:WLQ262646 WVM262644:WVM262646 E328180:E328182 JA328180:JA328182 SW328180:SW328182 ACS328180:ACS328182 AMO328180:AMO328182 AWK328180:AWK328182 BGG328180:BGG328182 BQC328180:BQC328182 BZY328180:BZY328182 CJU328180:CJU328182 CTQ328180:CTQ328182 DDM328180:DDM328182 DNI328180:DNI328182 DXE328180:DXE328182 EHA328180:EHA328182 EQW328180:EQW328182 FAS328180:FAS328182 FKO328180:FKO328182 FUK328180:FUK328182 GEG328180:GEG328182 GOC328180:GOC328182 GXY328180:GXY328182 HHU328180:HHU328182 HRQ328180:HRQ328182 IBM328180:IBM328182 ILI328180:ILI328182 IVE328180:IVE328182 JFA328180:JFA328182 JOW328180:JOW328182 JYS328180:JYS328182 KIO328180:KIO328182 KSK328180:KSK328182 LCG328180:LCG328182 LMC328180:LMC328182 LVY328180:LVY328182 MFU328180:MFU328182 MPQ328180:MPQ328182 MZM328180:MZM328182 NJI328180:NJI328182 NTE328180:NTE328182 ODA328180:ODA328182 OMW328180:OMW328182 OWS328180:OWS328182 PGO328180:PGO328182 PQK328180:PQK328182 QAG328180:QAG328182 QKC328180:QKC328182 QTY328180:QTY328182 RDU328180:RDU328182 RNQ328180:RNQ328182 RXM328180:RXM328182 SHI328180:SHI328182 SRE328180:SRE328182 TBA328180:TBA328182 TKW328180:TKW328182 TUS328180:TUS328182 UEO328180:UEO328182 UOK328180:UOK328182 UYG328180:UYG328182 VIC328180:VIC328182 VRY328180:VRY328182 WBU328180:WBU328182 WLQ328180:WLQ328182 WVM328180:WVM328182 E393716:E393718 JA393716:JA393718 SW393716:SW393718 ACS393716:ACS393718 AMO393716:AMO393718 AWK393716:AWK393718 BGG393716:BGG393718 BQC393716:BQC393718 BZY393716:BZY393718 CJU393716:CJU393718 CTQ393716:CTQ393718 DDM393716:DDM393718 DNI393716:DNI393718 DXE393716:DXE393718 EHA393716:EHA393718 EQW393716:EQW393718 FAS393716:FAS393718 FKO393716:FKO393718 FUK393716:FUK393718 GEG393716:GEG393718 GOC393716:GOC393718 GXY393716:GXY393718 HHU393716:HHU393718 HRQ393716:HRQ393718 IBM393716:IBM393718 ILI393716:ILI393718 IVE393716:IVE393718 JFA393716:JFA393718 JOW393716:JOW393718 JYS393716:JYS393718 KIO393716:KIO393718 KSK393716:KSK393718 LCG393716:LCG393718 LMC393716:LMC393718 LVY393716:LVY393718 MFU393716:MFU393718 MPQ393716:MPQ393718 MZM393716:MZM393718 NJI393716:NJI393718 NTE393716:NTE393718 ODA393716:ODA393718 OMW393716:OMW393718 OWS393716:OWS393718 PGO393716:PGO393718 PQK393716:PQK393718 QAG393716:QAG393718 QKC393716:QKC393718 QTY393716:QTY393718 RDU393716:RDU393718 RNQ393716:RNQ393718 RXM393716:RXM393718 SHI393716:SHI393718 SRE393716:SRE393718 TBA393716:TBA393718 TKW393716:TKW393718 TUS393716:TUS393718 UEO393716:UEO393718 UOK393716:UOK393718 UYG393716:UYG393718 VIC393716:VIC393718 VRY393716:VRY393718 WBU393716:WBU393718 WLQ393716:WLQ393718 WVM393716:WVM393718 E459252:E459254 JA459252:JA459254 SW459252:SW459254 ACS459252:ACS459254 AMO459252:AMO459254 AWK459252:AWK459254 BGG459252:BGG459254 BQC459252:BQC459254 BZY459252:BZY459254 CJU459252:CJU459254 CTQ459252:CTQ459254 DDM459252:DDM459254 DNI459252:DNI459254 DXE459252:DXE459254 EHA459252:EHA459254 EQW459252:EQW459254 FAS459252:FAS459254 FKO459252:FKO459254 FUK459252:FUK459254 GEG459252:GEG459254 GOC459252:GOC459254 GXY459252:GXY459254 HHU459252:HHU459254 HRQ459252:HRQ459254 IBM459252:IBM459254 ILI459252:ILI459254 IVE459252:IVE459254 JFA459252:JFA459254 JOW459252:JOW459254 JYS459252:JYS459254 KIO459252:KIO459254 KSK459252:KSK459254 LCG459252:LCG459254 LMC459252:LMC459254 LVY459252:LVY459254 MFU459252:MFU459254 MPQ459252:MPQ459254 MZM459252:MZM459254 NJI459252:NJI459254 NTE459252:NTE459254 ODA459252:ODA459254 OMW459252:OMW459254 OWS459252:OWS459254 PGO459252:PGO459254 PQK459252:PQK459254 QAG459252:QAG459254 QKC459252:QKC459254 QTY459252:QTY459254 RDU459252:RDU459254 RNQ459252:RNQ459254 RXM459252:RXM459254 SHI459252:SHI459254 SRE459252:SRE459254 TBA459252:TBA459254 TKW459252:TKW459254 TUS459252:TUS459254 UEO459252:UEO459254 UOK459252:UOK459254 UYG459252:UYG459254 VIC459252:VIC459254 VRY459252:VRY459254 WBU459252:WBU459254 WLQ459252:WLQ459254 WVM459252:WVM459254 E524788:E524790 JA524788:JA524790 SW524788:SW524790 ACS524788:ACS524790 AMO524788:AMO524790 AWK524788:AWK524790 BGG524788:BGG524790 BQC524788:BQC524790 BZY524788:BZY524790 CJU524788:CJU524790 CTQ524788:CTQ524790 DDM524788:DDM524790 DNI524788:DNI524790 DXE524788:DXE524790 EHA524788:EHA524790 EQW524788:EQW524790 FAS524788:FAS524790 FKO524788:FKO524790 FUK524788:FUK524790 GEG524788:GEG524790 GOC524788:GOC524790 GXY524788:GXY524790 HHU524788:HHU524790 HRQ524788:HRQ524790 IBM524788:IBM524790 ILI524788:ILI524790 IVE524788:IVE524790 JFA524788:JFA524790 JOW524788:JOW524790 JYS524788:JYS524790 KIO524788:KIO524790 KSK524788:KSK524790 LCG524788:LCG524790 LMC524788:LMC524790 LVY524788:LVY524790 MFU524788:MFU524790 MPQ524788:MPQ524790 MZM524788:MZM524790 NJI524788:NJI524790 NTE524788:NTE524790 ODA524788:ODA524790 OMW524788:OMW524790 OWS524788:OWS524790 PGO524788:PGO524790 PQK524788:PQK524790 QAG524788:QAG524790 QKC524788:QKC524790 QTY524788:QTY524790 RDU524788:RDU524790 RNQ524788:RNQ524790 RXM524788:RXM524790 SHI524788:SHI524790 SRE524788:SRE524790 TBA524788:TBA524790 TKW524788:TKW524790 TUS524788:TUS524790 UEO524788:UEO524790 UOK524788:UOK524790 UYG524788:UYG524790 VIC524788:VIC524790 VRY524788:VRY524790 WBU524788:WBU524790 WLQ524788:WLQ524790 WVM524788:WVM524790 E590324:E590326 JA590324:JA590326 SW590324:SW590326 ACS590324:ACS590326 AMO590324:AMO590326 AWK590324:AWK590326 BGG590324:BGG590326 BQC590324:BQC590326 BZY590324:BZY590326 CJU590324:CJU590326 CTQ590324:CTQ590326 DDM590324:DDM590326 DNI590324:DNI590326 DXE590324:DXE590326 EHA590324:EHA590326 EQW590324:EQW590326 FAS590324:FAS590326 FKO590324:FKO590326 FUK590324:FUK590326 GEG590324:GEG590326 GOC590324:GOC590326 GXY590324:GXY590326 HHU590324:HHU590326 HRQ590324:HRQ590326 IBM590324:IBM590326 ILI590324:ILI590326 IVE590324:IVE590326 JFA590324:JFA590326 JOW590324:JOW590326 JYS590324:JYS590326 KIO590324:KIO590326 KSK590324:KSK590326 LCG590324:LCG590326 LMC590324:LMC590326 LVY590324:LVY590326 MFU590324:MFU590326 MPQ590324:MPQ590326 MZM590324:MZM590326 NJI590324:NJI590326 NTE590324:NTE590326 ODA590324:ODA590326 OMW590324:OMW590326 OWS590324:OWS590326 PGO590324:PGO590326 PQK590324:PQK590326 QAG590324:QAG590326 QKC590324:QKC590326 QTY590324:QTY590326 RDU590324:RDU590326 RNQ590324:RNQ590326 RXM590324:RXM590326 SHI590324:SHI590326 SRE590324:SRE590326 TBA590324:TBA590326 TKW590324:TKW590326 TUS590324:TUS590326 UEO590324:UEO590326 UOK590324:UOK590326 UYG590324:UYG590326 VIC590324:VIC590326 VRY590324:VRY590326 WBU590324:WBU590326 WLQ590324:WLQ590326 WVM590324:WVM590326 E655860:E655862 JA655860:JA655862 SW655860:SW655862 ACS655860:ACS655862 AMO655860:AMO655862 AWK655860:AWK655862 BGG655860:BGG655862 BQC655860:BQC655862 BZY655860:BZY655862 CJU655860:CJU655862 CTQ655860:CTQ655862 DDM655860:DDM655862 DNI655860:DNI655862 DXE655860:DXE655862 EHA655860:EHA655862 EQW655860:EQW655862 FAS655860:FAS655862 FKO655860:FKO655862 FUK655860:FUK655862 GEG655860:GEG655862 GOC655860:GOC655862 GXY655860:GXY655862 HHU655860:HHU655862 HRQ655860:HRQ655862 IBM655860:IBM655862 ILI655860:ILI655862 IVE655860:IVE655862 JFA655860:JFA655862 JOW655860:JOW655862 JYS655860:JYS655862 KIO655860:KIO655862 KSK655860:KSK655862 LCG655860:LCG655862 LMC655860:LMC655862 LVY655860:LVY655862 MFU655860:MFU655862 MPQ655860:MPQ655862 MZM655860:MZM655862 NJI655860:NJI655862 NTE655860:NTE655862 ODA655860:ODA655862 OMW655860:OMW655862 OWS655860:OWS655862 PGO655860:PGO655862 PQK655860:PQK655862 QAG655860:QAG655862 QKC655860:QKC655862 QTY655860:QTY655862 RDU655860:RDU655862 RNQ655860:RNQ655862 RXM655860:RXM655862 SHI655860:SHI655862 SRE655860:SRE655862 TBA655860:TBA655862 TKW655860:TKW655862 TUS655860:TUS655862 UEO655860:UEO655862 UOK655860:UOK655862 UYG655860:UYG655862 VIC655860:VIC655862 VRY655860:VRY655862 WBU655860:WBU655862 WLQ655860:WLQ655862 WVM655860:WVM655862 E721396:E721398 JA721396:JA721398 SW721396:SW721398 ACS721396:ACS721398 AMO721396:AMO721398 AWK721396:AWK721398 BGG721396:BGG721398 BQC721396:BQC721398 BZY721396:BZY721398 CJU721396:CJU721398 CTQ721396:CTQ721398 DDM721396:DDM721398 DNI721396:DNI721398 DXE721396:DXE721398 EHA721396:EHA721398 EQW721396:EQW721398 FAS721396:FAS721398 FKO721396:FKO721398 FUK721396:FUK721398 GEG721396:GEG721398 GOC721396:GOC721398 GXY721396:GXY721398 HHU721396:HHU721398 HRQ721396:HRQ721398 IBM721396:IBM721398 ILI721396:ILI721398 IVE721396:IVE721398 JFA721396:JFA721398 JOW721396:JOW721398 JYS721396:JYS721398 KIO721396:KIO721398 KSK721396:KSK721398 LCG721396:LCG721398 LMC721396:LMC721398 LVY721396:LVY721398 MFU721396:MFU721398 MPQ721396:MPQ721398 MZM721396:MZM721398 NJI721396:NJI721398 NTE721396:NTE721398 ODA721396:ODA721398 OMW721396:OMW721398 OWS721396:OWS721398 PGO721396:PGO721398 PQK721396:PQK721398 QAG721396:QAG721398 QKC721396:QKC721398 QTY721396:QTY721398 RDU721396:RDU721398 RNQ721396:RNQ721398 RXM721396:RXM721398 SHI721396:SHI721398 SRE721396:SRE721398 TBA721396:TBA721398 TKW721396:TKW721398 TUS721396:TUS721398 UEO721396:UEO721398 UOK721396:UOK721398 UYG721396:UYG721398 VIC721396:VIC721398 VRY721396:VRY721398 WBU721396:WBU721398 WLQ721396:WLQ721398 WVM721396:WVM721398 E786932:E786934 JA786932:JA786934 SW786932:SW786934 ACS786932:ACS786934 AMO786932:AMO786934 AWK786932:AWK786934 BGG786932:BGG786934 BQC786932:BQC786934 BZY786932:BZY786934 CJU786932:CJU786934 CTQ786932:CTQ786934 DDM786932:DDM786934 DNI786932:DNI786934 DXE786932:DXE786934 EHA786932:EHA786934 EQW786932:EQW786934 FAS786932:FAS786934 FKO786932:FKO786934 FUK786932:FUK786934 GEG786932:GEG786934 GOC786932:GOC786934 GXY786932:GXY786934 HHU786932:HHU786934 HRQ786932:HRQ786934 IBM786932:IBM786934 ILI786932:ILI786934 IVE786932:IVE786934 JFA786932:JFA786934 JOW786932:JOW786934 JYS786932:JYS786934 KIO786932:KIO786934 KSK786932:KSK786934 LCG786932:LCG786934 LMC786932:LMC786934 LVY786932:LVY786934 MFU786932:MFU786934 MPQ786932:MPQ786934 MZM786932:MZM786934 NJI786932:NJI786934 NTE786932:NTE786934 ODA786932:ODA786934 OMW786932:OMW786934 OWS786932:OWS786934 PGO786932:PGO786934 PQK786932:PQK786934 QAG786932:QAG786934 QKC786932:QKC786934 QTY786932:QTY786934 RDU786932:RDU786934 RNQ786932:RNQ786934 RXM786932:RXM786934 SHI786932:SHI786934 SRE786932:SRE786934 TBA786932:TBA786934 TKW786932:TKW786934 TUS786932:TUS786934 UEO786932:UEO786934 UOK786932:UOK786934 UYG786932:UYG786934 VIC786932:VIC786934 VRY786932:VRY786934 WBU786932:WBU786934 WLQ786932:WLQ786934 WVM786932:WVM786934 E852468:E852470 JA852468:JA852470 SW852468:SW852470 ACS852468:ACS852470 AMO852468:AMO852470 AWK852468:AWK852470 BGG852468:BGG852470 BQC852468:BQC852470 BZY852468:BZY852470 CJU852468:CJU852470 CTQ852468:CTQ852470 DDM852468:DDM852470 DNI852468:DNI852470 DXE852468:DXE852470 EHA852468:EHA852470 EQW852468:EQW852470 FAS852468:FAS852470 FKO852468:FKO852470 FUK852468:FUK852470 GEG852468:GEG852470 GOC852468:GOC852470 GXY852468:GXY852470 HHU852468:HHU852470 HRQ852468:HRQ852470 IBM852468:IBM852470 ILI852468:ILI852470 IVE852468:IVE852470 JFA852468:JFA852470 JOW852468:JOW852470 JYS852468:JYS852470 KIO852468:KIO852470 KSK852468:KSK852470 LCG852468:LCG852470 LMC852468:LMC852470 LVY852468:LVY852470 MFU852468:MFU852470 MPQ852468:MPQ852470 MZM852468:MZM852470 NJI852468:NJI852470 NTE852468:NTE852470 ODA852468:ODA852470 OMW852468:OMW852470 OWS852468:OWS852470 PGO852468:PGO852470 PQK852468:PQK852470 QAG852468:QAG852470 QKC852468:QKC852470 QTY852468:QTY852470 RDU852468:RDU852470 RNQ852468:RNQ852470 RXM852468:RXM852470 SHI852468:SHI852470 SRE852468:SRE852470 TBA852468:TBA852470 TKW852468:TKW852470 TUS852468:TUS852470 UEO852468:UEO852470 UOK852468:UOK852470 UYG852468:UYG852470 VIC852468:VIC852470 VRY852468:VRY852470 WBU852468:WBU852470 WLQ852468:WLQ852470 WVM852468:WVM852470 E918004:E918006 JA918004:JA918006 SW918004:SW918006 ACS918004:ACS918006 AMO918004:AMO918006 AWK918004:AWK918006 BGG918004:BGG918006 BQC918004:BQC918006 BZY918004:BZY918006 CJU918004:CJU918006 CTQ918004:CTQ918006 DDM918004:DDM918006 DNI918004:DNI918006 DXE918004:DXE918006 EHA918004:EHA918006 EQW918004:EQW918006 FAS918004:FAS918006 FKO918004:FKO918006 FUK918004:FUK918006 GEG918004:GEG918006 GOC918004:GOC918006 GXY918004:GXY918006 HHU918004:HHU918006 HRQ918004:HRQ918006 IBM918004:IBM918006 ILI918004:ILI918006 IVE918004:IVE918006 JFA918004:JFA918006 JOW918004:JOW918006 JYS918004:JYS918006 KIO918004:KIO918006 KSK918004:KSK918006 LCG918004:LCG918006 LMC918004:LMC918006 LVY918004:LVY918006 MFU918004:MFU918006 MPQ918004:MPQ918006 MZM918004:MZM918006 NJI918004:NJI918006 NTE918004:NTE918006 ODA918004:ODA918006 OMW918004:OMW918006 OWS918004:OWS918006 PGO918004:PGO918006 PQK918004:PQK918006 QAG918004:QAG918006 QKC918004:QKC918006 QTY918004:QTY918006 RDU918004:RDU918006 RNQ918004:RNQ918006 RXM918004:RXM918006 SHI918004:SHI918006 SRE918004:SRE918006 TBA918004:TBA918006 TKW918004:TKW918006 TUS918004:TUS918006 UEO918004:UEO918006 UOK918004:UOK918006 UYG918004:UYG918006 VIC918004:VIC918006 VRY918004:VRY918006 WBU918004:WBU918006 WLQ918004:WLQ918006 WVM918004:WVM918006 E983540:E983542 JA983540:JA983542 SW983540:SW983542 ACS983540:ACS983542 AMO983540:AMO983542 AWK983540:AWK983542 BGG983540:BGG983542 BQC983540:BQC983542 BZY983540:BZY983542 CJU983540:CJU983542 CTQ983540:CTQ983542 DDM983540:DDM983542 DNI983540:DNI983542 DXE983540:DXE983542 EHA983540:EHA983542 EQW983540:EQW983542 FAS983540:FAS983542 FKO983540:FKO983542 FUK983540:FUK983542 GEG983540:GEG983542 GOC983540:GOC983542 GXY983540:GXY983542 HHU983540:HHU983542 HRQ983540:HRQ983542 IBM983540:IBM983542 ILI983540:ILI983542 IVE983540:IVE983542 JFA983540:JFA983542 JOW983540:JOW983542 JYS983540:JYS983542 KIO983540:KIO983542 KSK983540:KSK983542 LCG983540:LCG983542 LMC983540:LMC983542 LVY983540:LVY983542 MFU983540:MFU983542 MPQ983540:MPQ983542 MZM983540:MZM983542 NJI983540:NJI983542 NTE983540:NTE983542 ODA983540:ODA983542 OMW983540:OMW983542 OWS983540:OWS983542 PGO983540:PGO983542 PQK983540:PQK983542 QAG983540:QAG983542 QKC983540:QKC983542 QTY983540:QTY983542 RDU983540:RDU983542 RNQ983540:RNQ983542 RXM983540:RXM983542 SHI983540:SHI983542 SRE983540:SRE983542 TBA983540:TBA983542 TKW983540:TKW983542 TUS983540:TUS983542 UEO983540:UEO983542 UOK983540:UOK983542 UYG983540:UYG983542 VIC983540:VIC983542 VRY983540:VRY983542 WBU983540:WBU983542 WLQ983540:WLQ983542 WVM983540:WVM983542" xr:uid="{655EB21B-B398-46B0-B3BE-B73197C24EAE}">
      <formula1>"jr, ,"</formula1>
    </dataValidation>
    <dataValidation type="list" allowBlank="1" showInputMessage="1" showErrorMessage="1" sqref="I500:I501 JE500:JE501 TA500:TA501 ACW500:ACW501 AMS500:AMS501 AWO500:AWO501 BGK500:BGK501 BQG500:BQG501 CAC500:CAC501 CJY500:CJY501 CTU500:CTU501 DDQ500:DDQ501 DNM500:DNM501 DXI500:DXI501 EHE500:EHE501 ERA500:ERA501 FAW500:FAW501 FKS500:FKS501 FUO500:FUO501 GEK500:GEK501 GOG500:GOG501 GYC500:GYC501 HHY500:HHY501 HRU500:HRU501 IBQ500:IBQ501 ILM500:ILM501 IVI500:IVI501 JFE500:JFE501 JPA500:JPA501 JYW500:JYW501 KIS500:KIS501 KSO500:KSO501 LCK500:LCK501 LMG500:LMG501 LWC500:LWC501 MFY500:MFY501 MPU500:MPU501 MZQ500:MZQ501 NJM500:NJM501 NTI500:NTI501 ODE500:ODE501 ONA500:ONA501 OWW500:OWW501 PGS500:PGS501 PQO500:PQO501 QAK500:QAK501 QKG500:QKG501 QUC500:QUC501 RDY500:RDY501 RNU500:RNU501 RXQ500:RXQ501 SHM500:SHM501 SRI500:SRI501 TBE500:TBE501 TLA500:TLA501 TUW500:TUW501 UES500:UES501 UOO500:UOO501 UYK500:UYK501 VIG500:VIG501 VSC500:VSC501 WBY500:WBY501 WLU500:WLU501 WVQ500:WVQ501 I66036:I66037 JE66036:JE66037 TA66036:TA66037 ACW66036:ACW66037 AMS66036:AMS66037 AWO66036:AWO66037 BGK66036:BGK66037 BQG66036:BQG66037 CAC66036:CAC66037 CJY66036:CJY66037 CTU66036:CTU66037 DDQ66036:DDQ66037 DNM66036:DNM66037 DXI66036:DXI66037 EHE66036:EHE66037 ERA66036:ERA66037 FAW66036:FAW66037 FKS66036:FKS66037 FUO66036:FUO66037 GEK66036:GEK66037 GOG66036:GOG66037 GYC66036:GYC66037 HHY66036:HHY66037 HRU66036:HRU66037 IBQ66036:IBQ66037 ILM66036:ILM66037 IVI66036:IVI66037 JFE66036:JFE66037 JPA66036:JPA66037 JYW66036:JYW66037 KIS66036:KIS66037 KSO66036:KSO66037 LCK66036:LCK66037 LMG66036:LMG66037 LWC66036:LWC66037 MFY66036:MFY66037 MPU66036:MPU66037 MZQ66036:MZQ66037 NJM66036:NJM66037 NTI66036:NTI66037 ODE66036:ODE66037 ONA66036:ONA66037 OWW66036:OWW66037 PGS66036:PGS66037 PQO66036:PQO66037 QAK66036:QAK66037 QKG66036:QKG66037 QUC66036:QUC66037 RDY66036:RDY66037 RNU66036:RNU66037 RXQ66036:RXQ66037 SHM66036:SHM66037 SRI66036:SRI66037 TBE66036:TBE66037 TLA66036:TLA66037 TUW66036:TUW66037 UES66036:UES66037 UOO66036:UOO66037 UYK66036:UYK66037 VIG66036:VIG66037 VSC66036:VSC66037 WBY66036:WBY66037 WLU66036:WLU66037 WVQ66036:WVQ66037 I131572:I131573 JE131572:JE131573 TA131572:TA131573 ACW131572:ACW131573 AMS131572:AMS131573 AWO131572:AWO131573 BGK131572:BGK131573 BQG131572:BQG131573 CAC131572:CAC131573 CJY131572:CJY131573 CTU131572:CTU131573 DDQ131572:DDQ131573 DNM131572:DNM131573 DXI131572:DXI131573 EHE131572:EHE131573 ERA131572:ERA131573 FAW131572:FAW131573 FKS131572:FKS131573 FUO131572:FUO131573 GEK131572:GEK131573 GOG131572:GOG131573 GYC131572:GYC131573 HHY131572:HHY131573 HRU131572:HRU131573 IBQ131572:IBQ131573 ILM131572:ILM131573 IVI131572:IVI131573 JFE131572:JFE131573 JPA131572:JPA131573 JYW131572:JYW131573 KIS131572:KIS131573 KSO131572:KSO131573 LCK131572:LCK131573 LMG131572:LMG131573 LWC131572:LWC131573 MFY131572:MFY131573 MPU131572:MPU131573 MZQ131572:MZQ131573 NJM131572:NJM131573 NTI131572:NTI131573 ODE131572:ODE131573 ONA131572:ONA131573 OWW131572:OWW131573 PGS131572:PGS131573 PQO131572:PQO131573 QAK131572:QAK131573 QKG131572:QKG131573 QUC131572:QUC131573 RDY131572:RDY131573 RNU131572:RNU131573 RXQ131572:RXQ131573 SHM131572:SHM131573 SRI131572:SRI131573 TBE131572:TBE131573 TLA131572:TLA131573 TUW131572:TUW131573 UES131572:UES131573 UOO131572:UOO131573 UYK131572:UYK131573 VIG131572:VIG131573 VSC131572:VSC131573 WBY131572:WBY131573 WLU131572:WLU131573 WVQ131572:WVQ131573 I197108:I197109 JE197108:JE197109 TA197108:TA197109 ACW197108:ACW197109 AMS197108:AMS197109 AWO197108:AWO197109 BGK197108:BGK197109 BQG197108:BQG197109 CAC197108:CAC197109 CJY197108:CJY197109 CTU197108:CTU197109 DDQ197108:DDQ197109 DNM197108:DNM197109 DXI197108:DXI197109 EHE197108:EHE197109 ERA197108:ERA197109 FAW197108:FAW197109 FKS197108:FKS197109 FUO197108:FUO197109 GEK197108:GEK197109 GOG197108:GOG197109 GYC197108:GYC197109 HHY197108:HHY197109 HRU197108:HRU197109 IBQ197108:IBQ197109 ILM197108:ILM197109 IVI197108:IVI197109 JFE197108:JFE197109 JPA197108:JPA197109 JYW197108:JYW197109 KIS197108:KIS197109 KSO197108:KSO197109 LCK197108:LCK197109 LMG197108:LMG197109 LWC197108:LWC197109 MFY197108:MFY197109 MPU197108:MPU197109 MZQ197108:MZQ197109 NJM197108:NJM197109 NTI197108:NTI197109 ODE197108:ODE197109 ONA197108:ONA197109 OWW197108:OWW197109 PGS197108:PGS197109 PQO197108:PQO197109 QAK197108:QAK197109 QKG197108:QKG197109 QUC197108:QUC197109 RDY197108:RDY197109 RNU197108:RNU197109 RXQ197108:RXQ197109 SHM197108:SHM197109 SRI197108:SRI197109 TBE197108:TBE197109 TLA197108:TLA197109 TUW197108:TUW197109 UES197108:UES197109 UOO197108:UOO197109 UYK197108:UYK197109 VIG197108:VIG197109 VSC197108:VSC197109 WBY197108:WBY197109 WLU197108:WLU197109 WVQ197108:WVQ197109 I262644:I262645 JE262644:JE262645 TA262644:TA262645 ACW262644:ACW262645 AMS262644:AMS262645 AWO262644:AWO262645 BGK262644:BGK262645 BQG262644:BQG262645 CAC262644:CAC262645 CJY262644:CJY262645 CTU262644:CTU262645 DDQ262644:DDQ262645 DNM262644:DNM262645 DXI262644:DXI262645 EHE262644:EHE262645 ERA262644:ERA262645 FAW262644:FAW262645 FKS262644:FKS262645 FUO262644:FUO262645 GEK262644:GEK262645 GOG262644:GOG262645 GYC262644:GYC262645 HHY262644:HHY262645 HRU262644:HRU262645 IBQ262644:IBQ262645 ILM262644:ILM262645 IVI262644:IVI262645 JFE262644:JFE262645 JPA262644:JPA262645 JYW262644:JYW262645 KIS262644:KIS262645 KSO262644:KSO262645 LCK262644:LCK262645 LMG262644:LMG262645 LWC262644:LWC262645 MFY262644:MFY262645 MPU262644:MPU262645 MZQ262644:MZQ262645 NJM262644:NJM262645 NTI262644:NTI262645 ODE262644:ODE262645 ONA262644:ONA262645 OWW262644:OWW262645 PGS262644:PGS262645 PQO262644:PQO262645 QAK262644:QAK262645 QKG262644:QKG262645 QUC262644:QUC262645 RDY262644:RDY262645 RNU262644:RNU262645 RXQ262644:RXQ262645 SHM262644:SHM262645 SRI262644:SRI262645 TBE262644:TBE262645 TLA262644:TLA262645 TUW262644:TUW262645 UES262644:UES262645 UOO262644:UOO262645 UYK262644:UYK262645 VIG262644:VIG262645 VSC262644:VSC262645 WBY262644:WBY262645 WLU262644:WLU262645 WVQ262644:WVQ262645 I328180:I328181 JE328180:JE328181 TA328180:TA328181 ACW328180:ACW328181 AMS328180:AMS328181 AWO328180:AWO328181 BGK328180:BGK328181 BQG328180:BQG328181 CAC328180:CAC328181 CJY328180:CJY328181 CTU328180:CTU328181 DDQ328180:DDQ328181 DNM328180:DNM328181 DXI328180:DXI328181 EHE328180:EHE328181 ERA328180:ERA328181 FAW328180:FAW328181 FKS328180:FKS328181 FUO328180:FUO328181 GEK328180:GEK328181 GOG328180:GOG328181 GYC328180:GYC328181 HHY328180:HHY328181 HRU328180:HRU328181 IBQ328180:IBQ328181 ILM328180:ILM328181 IVI328180:IVI328181 JFE328180:JFE328181 JPA328180:JPA328181 JYW328180:JYW328181 KIS328180:KIS328181 KSO328180:KSO328181 LCK328180:LCK328181 LMG328180:LMG328181 LWC328180:LWC328181 MFY328180:MFY328181 MPU328180:MPU328181 MZQ328180:MZQ328181 NJM328180:NJM328181 NTI328180:NTI328181 ODE328180:ODE328181 ONA328180:ONA328181 OWW328180:OWW328181 PGS328180:PGS328181 PQO328180:PQO328181 QAK328180:QAK328181 QKG328180:QKG328181 QUC328180:QUC328181 RDY328180:RDY328181 RNU328180:RNU328181 RXQ328180:RXQ328181 SHM328180:SHM328181 SRI328180:SRI328181 TBE328180:TBE328181 TLA328180:TLA328181 TUW328180:TUW328181 UES328180:UES328181 UOO328180:UOO328181 UYK328180:UYK328181 VIG328180:VIG328181 VSC328180:VSC328181 WBY328180:WBY328181 WLU328180:WLU328181 WVQ328180:WVQ328181 I393716:I393717 JE393716:JE393717 TA393716:TA393717 ACW393716:ACW393717 AMS393716:AMS393717 AWO393716:AWO393717 BGK393716:BGK393717 BQG393716:BQG393717 CAC393716:CAC393717 CJY393716:CJY393717 CTU393716:CTU393717 DDQ393716:DDQ393717 DNM393716:DNM393717 DXI393716:DXI393717 EHE393716:EHE393717 ERA393716:ERA393717 FAW393716:FAW393717 FKS393716:FKS393717 FUO393716:FUO393717 GEK393716:GEK393717 GOG393716:GOG393717 GYC393716:GYC393717 HHY393716:HHY393717 HRU393716:HRU393717 IBQ393716:IBQ393717 ILM393716:ILM393717 IVI393716:IVI393717 JFE393716:JFE393717 JPA393716:JPA393717 JYW393716:JYW393717 KIS393716:KIS393717 KSO393716:KSO393717 LCK393716:LCK393717 LMG393716:LMG393717 LWC393716:LWC393717 MFY393716:MFY393717 MPU393716:MPU393717 MZQ393716:MZQ393717 NJM393716:NJM393717 NTI393716:NTI393717 ODE393716:ODE393717 ONA393716:ONA393717 OWW393716:OWW393717 PGS393716:PGS393717 PQO393716:PQO393717 QAK393716:QAK393717 QKG393716:QKG393717 QUC393716:QUC393717 RDY393716:RDY393717 RNU393716:RNU393717 RXQ393716:RXQ393717 SHM393716:SHM393717 SRI393716:SRI393717 TBE393716:TBE393717 TLA393716:TLA393717 TUW393716:TUW393717 UES393716:UES393717 UOO393716:UOO393717 UYK393716:UYK393717 VIG393716:VIG393717 VSC393716:VSC393717 WBY393716:WBY393717 WLU393716:WLU393717 WVQ393716:WVQ393717 I459252:I459253 JE459252:JE459253 TA459252:TA459253 ACW459252:ACW459253 AMS459252:AMS459253 AWO459252:AWO459253 BGK459252:BGK459253 BQG459252:BQG459253 CAC459252:CAC459253 CJY459252:CJY459253 CTU459252:CTU459253 DDQ459252:DDQ459253 DNM459252:DNM459253 DXI459252:DXI459253 EHE459252:EHE459253 ERA459252:ERA459253 FAW459252:FAW459253 FKS459252:FKS459253 FUO459252:FUO459253 GEK459252:GEK459253 GOG459252:GOG459253 GYC459252:GYC459253 HHY459252:HHY459253 HRU459252:HRU459253 IBQ459252:IBQ459253 ILM459252:ILM459253 IVI459252:IVI459253 JFE459252:JFE459253 JPA459252:JPA459253 JYW459252:JYW459253 KIS459252:KIS459253 KSO459252:KSO459253 LCK459252:LCK459253 LMG459252:LMG459253 LWC459252:LWC459253 MFY459252:MFY459253 MPU459252:MPU459253 MZQ459252:MZQ459253 NJM459252:NJM459253 NTI459252:NTI459253 ODE459252:ODE459253 ONA459252:ONA459253 OWW459252:OWW459253 PGS459252:PGS459253 PQO459252:PQO459253 QAK459252:QAK459253 QKG459252:QKG459253 QUC459252:QUC459253 RDY459252:RDY459253 RNU459252:RNU459253 RXQ459252:RXQ459253 SHM459252:SHM459253 SRI459252:SRI459253 TBE459252:TBE459253 TLA459252:TLA459253 TUW459252:TUW459253 UES459252:UES459253 UOO459252:UOO459253 UYK459252:UYK459253 VIG459252:VIG459253 VSC459252:VSC459253 WBY459252:WBY459253 WLU459252:WLU459253 WVQ459252:WVQ459253 I524788:I524789 JE524788:JE524789 TA524788:TA524789 ACW524788:ACW524789 AMS524788:AMS524789 AWO524788:AWO524789 BGK524788:BGK524789 BQG524788:BQG524789 CAC524788:CAC524789 CJY524788:CJY524789 CTU524788:CTU524789 DDQ524788:DDQ524789 DNM524788:DNM524789 DXI524788:DXI524789 EHE524788:EHE524789 ERA524788:ERA524789 FAW524788:FAW524789 FKS524788:FKS524789 FUO524788:FUO524789 GEK524788:GEK524789 GOG524788:GOG524789 GYC524788:GYC524789 HHY524788:HHY524789 HRU524788:HRU524789 IBQ524788:IBQ524789 ILM524788:ILM524789 IVI524788:IVI524789 JFE524788:JFE524789 JPA524788:JPA524789 JYW524788:JYW524789 KIS524788:KIS524789 KSO524788:KSO524789 LCK524788:LCK524789 LMG524788:LMG524789 LWC524788:LWC524789 MFY524788:MFY524789 MPU524788:MPU524789 MZQ524788:MZQ524789 NJM524788:NJM524789 NTI524788:NTI524789 ODE524788:ODE524789 ONA524788:ONA524789 OWW524788:OWW524789 PGS524788:PGS524789 PQO524788:PQO524789 QAK524788:QAK524789 QKG524788:QKG524789 QUC524788:QUC524789 RDY524788:RDY524789 RNU524788:RNU524789 RXQ524788:RXQ524789 SHM524788:SHM524789 SRI524788:SRI524789 TBE524788:TBE524789 TLA524788:TLA524789 TUW524788:TUW524789 UES524788:UES524789 UOO524788:UOO524789 UYK524788:UYK524789 VIG524788:VIG524789 VSC524788:VSC524789 WBY524788:WBY524789 WLU524788:WLU524789 WVQ524788:WVQ524789 I590324:I590325 JE590324:JE590325 TA590324:TA590325 ACW590324:ACW590325 AMS590324:AMS590325 AWO590324:AWO590325 BGK590324:BGK590325 BQG590324:BQG590325 CAC590324:CAC590325 CJY590324:CJY590325 CTU590324:CTU590325 DDQ590324:DDQ590325 DNM590324:DNM590325 DXI590324:DXI590325 EHE590324:EHE590325 ERA590324:ERA590325 FAW590324:FAW590325 FKS590324:FKS590325 FUO590324:FUO590325 GEK590324:GEK590325 GOG590324:GOG590325 GYC590324:GYC590325 HHY590324:HHY590325 HRU590324:HRU590325 IBQ590324:IBQ590325 ILM590324:ILM590325 IVI590324:IVI590325 JFE590324:JFE590325 JPA590324:JPA590325 JYW590324:JYW590325 KIS590324:KIS590325 KSO590324:KSO590325 LCK590324:LCK590325 LMG590324:LMG590325 LWC590324:LWC590325 MFY590324:MFY590325 MPU590324:MPU590325 MZQ590324:MZQ590325 NJM590324:NJM590325 NTI590324:NTI590325 ODE590324:ODE590325 ONA590324:ONA590325 OWW590324:OWW590325 PGS590324:PGS590325 PQO590324:PQO590325 QAK590324:QAK590325 QKG590324:QKG590325 QUC590324:QUC590325 RDY590324:RDY590325 RNU590324:RNU590325 RXQ590324:RXQ590325 SHM590324:SHM590325 SRI590324:SRI590325 TBE590324:TBE590325 TLA590324:TLA590325 TUW590324:TUW590325 UES590324:UES590325 UOO590324:UOO590325 UYK590324:UYK590325 VIG590324:VIG590325 VSC590324:VSC590325 WBY590324:WBY590325 WLU590324:WLU590325 WVQ590324:WVQ590325 I655860:I655861 JE655860:JE655861 TA655860:TA655861 ACW655860:ACW655861 AMS655860:AMS655861 AWO655860:AWO655861 BGK655860:BGK655861 BQG655860:BQG655861 CAC655860:CAC655861 CJY655860:CJY655861 CTU655860:CTU655861 DDQ655860:DDQ655861 DNM655860:DNM655861 DXI655860:DXI655861 EHE655860:EHE655861 ERA655860:ERA655861 FAW655860:FAW655861 FKS655860:FKS655861 FUO655860:FUO655861 GEK655860:GEK655861 GOG655860:GOG655861 GYC655860:GYC655861 HHY655860:HHY655861 HRU655860:HRU655861 IBQ655860:IBQ655861 ILM655860:ILM655861 IVI655860:IVI655861 JFE655860:JFE655861 JPA655860:JPA655861 JYW655860:JYW655861 KIS655860:KIS655861 KSO655860:KSO655861 LCK655860:LCK655861 LMG655860:LMG655861 LWC655860:LWC655861 MFY655860:MFY655861 MPU655860:MPU655861 MZQ655860:MZQ655861 NJM655860:NJM655861 NTI655860:NTI655861 ODE655860:ODE655861 ONA655860:ONA655861 OWW655860:OWW655861 PGS655860:PGS655861 PQO655860:PQO655861 QAK655860:QAK655861 QKG655860:QKG655861 QUC655860:QUC655861 RDY655860:RDY655861 RNU655860:RNU655861 RXQ655860:RXQ655861 SHM655860:SHM655861 SRI655860:SRI655861 TBE655860:TBE655861 TLA655860:TLA655861 TUW655860:TUW655861 UES655860:UES655861 UOO655860:UOO655861 UYK655860:UYK655861 VIG655860:VIG655861 VSC655860:VSC655861 WBY655860:WBY655861 WLU655860:WLU655861 WVQ655860:WVQ655861 I721396:I721397 JE721396:JE721397 TA721396:TA721397 ACW721396:ACW721397 AMS721396:AMS721397 AWO721396:AWO721397 BGK721396:BGK721397 BQG721396:BQG721397 CAC721396:CAC721397 CJY721396:CJY721397 CTU721396:CTU721397 DDQ721396:DDQ721397 DNM721396:DNM721397 DXI721396:DXI721397 EHE721396:EHE721397 ERA721396:ERA721397 FAW721396:FAW721397 FKS721396:FKS721397 FUO721396:FUO721397 GEK721396:GEK721397 GOG721396:GOG721397 GYC721396:GYC721397 HHY721396:HHY721397 HRU721396:HRU721397 IBQ721396:IBQ721397 ILM721396:ILM721397 IVI721396:IVI721397 JFE721396:JFE721397 JPA721396:JPA721397 JYW721396:JYW721397 KIS721396:KIS721397 KSO721396:KSO721397 LCK721396:LCK721397 LMG721396:LMG721397 LWC721396:LWC721397 MFY721396:MFY721397 MPU721396:MPU721397 MZQ721396:MZQ721397 NJM721396:NJM721397 NTI721396:NTI721397 ODE721396:ODE721397 ONA721396:ONA721397 OWW721396:OWW721397 PGS721396:PGS721397 PQO721396:PQO721397 QAK721396:QAK721397 QKG721396:QKG721397 QUC721396:QUC721397 RDY721396:RDY721397 RNU721396:RNU721397 RXQ721396:RXQ721397 SHM721396:SHM721397 SRI721396:SRI721397 TBE721396:TBE721397 TLA721396:TLA721397 TUW721396:TUW721397 UES721396:UES721397 UOO721396:UOO721397 UYK721396:UYK721397 VIG721396:VIG721397 VSC721396:VSC721397 WBY721396:WBY721397 WLU721396:WLU721397 WVQ721396:WVQ721397 I786932:I786933 JE786932:JE786933 TA786932:TA786933 ACW786932:ACW786933 AMS786932:AMS786933 AWO786932:AWO786933 BGK786932:BGK786933 BQG786932:BQG786933 CAC786932:CAC786933 CJY786932:CJY786933 CTU786932:CTU786933 DDQ786932:DDQ786933 DNM786932:DNM786933 DXI786932:DXI786933 EHE786932:EHE786933 ERA786932:ERA786933 FAW786932:FAW786933 FKS786932:FKS786933 FUO786932:FUO786933 GEK786932:GEK786933 GOG786932:GOG786933 GYC786932:GYC786933 HHY786932:HHY786933 HRU786932:HRU786933 IBQ786932:IBQ786933 ILM786932:ILM786933 IVI786932:IVI786933 JFE786932:JFE786933 JPA786932:JPA786933 JYW786932:JYW786933 KIS786932:KIS786933 KSO786932:KSO786933 LCK786932:LCK786933 LMG786932:LMG786933 LWC786932:LWC786933 MFY786932:MFY786933 MPU786932:MPU786933 MZQ786932:MZQ786933 NJM786932:NJM786933 NTI786932:NTI786933 ODE786932:ODE786933 ONA786932:ONA786933 OWW786932:OWW786933 PGS786932:PGS786933 PQO786932:PQO786933 QAK786932:QAK786933 QKG786932:QKG786933 QUC786932:QUC786933 RDY786932:RDY786933 RNU786932:RNU786933 RXQ786932:RXQ786933 SHM786932:SHM786933 SRI786932:SRI786933 TBE786932:TBE786933 TLA786932:TLA786933 TUW786932:TUW786933 UES786932:UES786933 UOO786932:UOO786933 UYK786932:UYK786933 VIG786932:VIG786933 VSC786932:VSC786933 WBY786932:WBY786933 WLU786932:WLU786933 WVQ786932:WVQ786933 I852468:I852469 JE852468:JE852469 TA852468:TA852469 ACW852468:ACW852469 AMS852468:AMS852469 AWO852468:AWO852469 BGK852468:BGK852469 BQG852468:BQG852469 CAC852468:CAC852469 CJY852468:CJY852469 CTU852468:CTU852469 DDQ852468:DDQ852469 DNM852468:DNM852469 DXI852468:DXI852469 EHE852468:EHE852469 ERA852468:ERA852469 FAW852468:FAW852469 FKS852468:FKS852469 FUO852468:FUO852469 GEK852468:GEK852469 GOG852468:GOG852469 GYC852468:GYC852469 HHY852468:HHY852469 HRU852468:HRU852469 IBQ852468:IBQ852469 ILM852468:ILM852469 IVI852468:IVI852469 JFE852468:JFE852469 JPA852468:JPA852469 JYW852468:JYW852469 KIS852468:KIS852469 KSO852468:KSO852469 LCK852468:LCK852469 LMG852468:LMG852469 LWC852468:LWC852469 MFY852468:MFY852469 MPU852468:MPU852469 MZQ852468:MZQ852469 NJM852468:NJM852469 NTI852468:NTI852469 ODE852468:ODE852469 ONA852468:ONA852469 OWW852468:OWW852469 PGS852468:PGS852469 PQO852468:PQO852469 QAK852468:QAK852469 QKG852468:QKG852469 QUC852468:QUC852469 RDY852468:RDY852469 RNU852468:RNU852469 RXQ852468:RXQ852469 SHM852468:SHM852469 SRI852468:SRI852469 TBE852468:TBE852469 TLA852468:TLA852469 TUW852468:TUW852469 UES852468:UES852469 UOO852468:UOO852469 UYK852468:UYK852469 VIG852468:VIG852469 VSC852468:VSC852469 WBY852468:WBY852469 WLU852468:WLU852469 WVQ852468:WVQ852469 I918004:I918005 JE918004:JE918005 TA918004:TA918005 ACW918004:ACW918005 AMS918004:AMS918005 AWO918004:AWO918005 BGK918004:BGK918005 BQG918004:BQG918005 CAC918004:CAC918005 CJY918004:CJY918005 CTU918004:CTU918005 DDQ918004:DDQ918005 DNM918004:DNM918005 DXI918004:DXI918005 EHE918004:EHE918005 ERA918004:ERA918005 FAW918004:FAW918005 FKS918004:FKS918005 FUO918004:FUO918005 GEK918004:GEK918005 GOG918004:GOG918005 GYC918004:GYC918005 HHY918004:HHY918005 HRU918004:HRU918005 IBQ918004:IBQ918005 ILM918004:ILM918005 IVI918004:IVI918005 JFE918004:JFE918005 JPA918004:JPA918005 JYW918004:JYW918005 KIS918004:KIS918005 KSO918004:KSO918005 LCK918004:LCK918005 LMG918004:LMG918005 LWC918004:LWC918005 MFY918004:MFY918005 MPU918004:MPU918005 MZQ918004:MZQ918005 NJM918004:NJM918005 NTI918004:NTI918005 ODE918004:ODE918005 ONA918004:ONA918005 OWW918004:OWW918005 PGS918004:PGS918005 PQO918004:PQO918005 QAK918004:QAK918005 QKG918004:QKG918005 QUC918004:QUC918005 RDY918004:RDY918005 RNU918004:RNU918005 RXQ918004:RXQ918005 SHM918004:SHM918005 SRI918004:SRI918005 TBE918004:TBE918005 TLA918004:TLA918005 TUW918004:TUW918005 UES918004:UES918005 UOO918004:UOO918005 UYK918004:UYK918005 VIG918004:VIG918005 VSC918004:VSC918005 WBY918004:WBY918005 WLU918004:WLU918005 WVQ918004:WVQ918005 I983540:I983541 JE983540:JE983541 TA983540:TA983541 ACW983540:ACW983541 AMS983540:AMS983541 AWO983540:AWO983541 BGK983540:BGK983541 BQG983540:BQG983541 CAC983540:CAC983541 CJY983540:CJY983541 CTU983540:CTU983541 DDQ983540:DDQ983541 DNM983540:DNM983541 DXI983540:DXI983541 EHE983540:EHE983541 ERA983540:ERA983541 FAW983540:FAW983541 FKS983540:FKS983541 FUO983540:FUO983541 GEK983540:GEK983541 GOG983540:GOG983541 GYC983540:GYC983541 HHY983540:HHY983541 HRU983540:HRU983541 IBQ983540:IBQ983541 ILM983540:ILM983541 IVI983540:IVI983541 JFE983540:JFE983541 JPA983540:JPA983541 JYW983540:JYW983541 KIS983540:KIS983541 KSO983540:KSO983541 LCK983540:LCK983541 LMG983540:LMG983541 LWC983540:LWC983541 MFY983540:MFY983541 MPU983540:MPU983541 MZQ983540:MZQ983541 NJM983540:NJM983541 NTI983540:NTI983541 ODE983540:ODE983541 ONA983540:ONA983541 OWW983540:OWW983541 PGS983540:PGS983541 PQO983540:PQO983541 QAK983540:QAK983541 QKG983540:QKG983541 QUC983540:QUC983541 RDY983540:RDY983541 RNU983540:RNU983541 RXQ983540:RXQ983541 SHM983540:SHM983541 SRI983540:SRI983541 TBE983540:TBE983541 TLA983540:TLA983541 TUW983540:TUW983541 UES983540:UES983541 UOO983540:UOO983541 UYK983540:UYK983541 VIG983540:VIG983541 VSC983540:VSC983541 WBY983540:WBY983541 WLU983540:WLU983541 WVQ983540:WVQ983541" xr:uid="{61D4E8A8-A3A2-4A75-BDF7-D1BE3F6C2EAD}">
      <formula1>"男,女,"</formula1>
    </dataValidation>
    <dataValidation type="list" allowBlank="1" showInputMessage="1" showErrorMessage="1" sqref="M500:M501 JI500:JI501 TE500:TE501 ADA500:ADA501 AMW500:AMW501 AWS500:AWS501 BGO500:BGO501 BQK500:BQK501 CAG500:CAG501 CKC500:CKC501 CTY500:CTY501 DDU500:DDU501 DNQ500:DNQ501 DXM500:DXM501 EHI500:EHI501 ERE500:ERE501 FBA500:FBA501 FKW500:FKW501 FUS500:FUS501 GEO500:GEO501 GOK500:GOK501 GYG500:GYG501 HIC500:HIC501 HRY500:HRY501 IBU500:IBU501 ILQ500:ILQ501 IVM500:IVM501 JFI500:JFI501 JPE500:JPE501 JZA500:JZA501 KIW500:KIW501 KSS500:KSS501 LCO500:LCO501 LMK500:LMK501 LWG500:LWG501 MGC500:MGC501 MPY500:MPY501 MZU500:MZU501 NJQ500:NJQ501 NTM500:NTM501 ODI500:ODI501 ONE500:ONE501 OXA500:OXA501 PGW500:PGW501 PQS500:PQS501 QAO500:QAO501 QKK500:QKK501 QUG500:QUG501 REC500:REC501 RNY500:RNY501 RXU500:RXU501 SHQ500:SHQ501 SRM500:SRM501 TBI500:TBI501 TLE500:TLE501 TVA500:TVA501 UEW500:UEW501 UOS500:UOS501 UYO500:UYO501 VIK500:VIK501 VSG500:VSG501 WCC500:WCC501 WLY500:WLY501 WVU500:WVU501 M66036:M66037 JI66036:JI66037 TE66036:TE66037 ADA66036:ADA66037 AMW66036:AMW66037 AWS66036:AWS66037 BGO66036:BGO66037 BQK66036:BQK66037 CAG66036:CAG66037 CKC66036:CKC66037 CTY66036:CTY66037 DDU66036:DDU66037 DNQ66036:DNQ66037 DXM66036:DXM66037 EHI66036:EHI66037 ERE66036:ERE66037 FBA66036:FBA66037 FKW66036:FKW66037 FUS66036:FUS66037 GEO66036:GEO66037 GOK66036:GOK66037 GYG66036:GYG66037 HIC66036:HIC66037 HRY66036:HRY66037 IBU66036:IBU66037 ILQ66036:ILQ66037 IVM66036:IVM66037 JFI66036:JFI66037 JPE66036:JPE66037 JZA66036:JZA66037 KIW66036:KIW66037 KSS66036:KSS66037 LCO66036:LCO66037 LMK66036:LMK66037 LWG66036:LWG66037 MGC66036:MGC66037 MPY66036:MPY66037 MZU66036:MZU66037 NJQ66036:NJQ66037 NTM66036:NTM66037 ODI66036:ODI66037 ONE66036:ONE66037 OXA66036:OXA66037 PGW66036:PGW66037 PQS66036:PQS66037 QAO66036:QAO66037 QKK66036:QKK66037 QUG66036:QUG66037 REC66036:REC66037 RNY66036:RNY66037 RXU66036:RXU66037 SHQ66036:SHQ66037 SRM66036:SRM66037 TBI66036:TBI66037 TLE66036:TLE66037 TVA66036:TVA66037 UEW66036:UEW66037 UOS66036:UOS66037 UYO66036:UYO66037 VIK66036:VIK66037 VSG66036:VSG66037 WCC66036:WCC66037 WLY66036:WLY66037 WVU66036:WVU66037 M131572:M131573 JI131572:JI131573 TE131572:TE131573 ADA131572:ADA131573 AMW131572:AMW131573 AWS131572:AWS131573 BGO131572:BGO131573 BQK131572:BQK131573 CAG131572:CAG131573 CKC131572:CKC131573 CTY131572:CTY131573 DDU131572:DDU131573 DNQ131572:DNQ131573 DXM131572:DXM131573 EHI131572:EHI131573 ERE131572:ERE131573 FBA131572:FBA131573 FKW131572:FKW131573 FUS131572:FUS131573 GEO131572:GEO131573 GOK131572:GOK131573 GYG131572:GYG131573 HIC131572:HIC131573 HRY131572:HRY131573 IBU131572:IBU131573 ILQ131572:ILQ131573 IVM131572:IVM131573 JFI131572:JFI131573 JPE131572:JPE131573 JZA131572:JZA131573 KIW131572:KIW131573 KSS131572:KSS131573 LCO131572:LCO131573 LMK131572:LMK131573 LWG131572:LWG131573 MGC131572:MGC131573 MPY131572:MPY131573 MZU131572:MZU131573 NJQ131572:NJQ131573 NTM131572:NTM131573 ODI131572:ODI131573 ONE131572:ONE131573 OXA131572:OXA131573 PGW131572:PGW131573 PQS131572:PQS131573 QAO131572:QAO131573 QKK131572:QKK131573 QUG131572:QUG131573 REC131572:REC131573 RNY131572:RNY131573 RXU131572:RXU131573 SHQ131572:SHQ131573 SRM131572:SRM131573 TBI131572:TBI131573 TLE131572:TLE131573 TVA131572:TVA131573 UEW131572:UEW131573 UOS131572:UOS131573 UYO131572:UYO131573 VIK131572:VIK131573 VSG131572:VSG131573 WCC131572:WCC131573 WLY131572:WLY131573 WVU131572:WVU131573 M197108:M197109 JI197108:JI197109 TE197108:TE197109 ADA197108:ADA197109 AMW197108:AMW197109 AWS197108:AWS197109 BGO197108:BGO197109 BQK197108:BQK197109 CAG197108:CAG197109 CKC197108:CKC197109 CTY197108:CTY197109 DDU197108:DDU197109 DNQ197108:DNQ197109 DXM197108:DXM197109 EHI197108:EHI197109 ERE197108:ERE197109 FBA197108:FBA197109 FKW197108:FKW197109 FUS197108:FUS197109 GEO197108:GEO197109 GOK197108:GOK197109 GYG197108:GYG197109 HIC197108:HIC197109 HRY197108:HRY197109 IBU197108:IBU197109 ILQ197108:ILQ197109 IVM197108:IVM197109 JFI197108:JFI197109 JPE197108:JPE197109 JZA197108:JZA197109 KIW197108:KIW197109 KSS197108:KSS197109 LCO197108:LCO197109 LMK197108:LMK197109 LWG197108:LWG197109 MGC197108:MGC197109 MPY197108:MPY197109 MZU197108:MZU197109 NJQ197108:NJQ197109 NTM197108:NTM197109 ODI197108:ODI197109 ONE197108:ONE197109 OXA197108:OXA197109 PGW197108:PGW197109 PQS197108:PQS197109 QAO197108:QAO197109 QKK197108:QKK197109 QUG197108:QUG197109 REC197108:REC197109 RNY197108:RNY197109 RXU197108:RXU197109 SHQ197108:SHQ197109 SRM197108:SRM197109 TBI197108:TBI197109 TLE197108:TLE197109 TVA197108:TVA197109 UEW197108:UEW197109 UOS197108:UOS197109 UYO197108:UYO197109 VIK197108:VIK197109 VSG197108:VSG197109 WCC197108:WCC197109 WLY197108:WLY197109 WVU197108:WVU197109 M262644:M262645 JI262644:JI262645 TE262644:TE262645 ADA262644:ADA262645 AMW262644:AMW262645 AWS262644:AWS262645 BGO262644:BGO262645 BQK262644:BQK262645 CAG262644:CAG262645 CKC262644:CKC262645 CTY262644:CTY262645 DDU262644:DDU262645 DNQ262644:DNQ262645 DXM262644:DXM262645 EHI262644:EHI262645 ERE262644:ERE262645 FBA262644:FBA262645 FKW262644:FKW262645 FUS262644:FUS262645 GEO262644:GEO262645 GOK262644:GOK262645 GYG262644:GYG262645 HIC262644:HIC262645 HRY262644:HRY262645 IBU262644:IBU262645 ILQ262644:ILQ262645 IVM262644:IVM262645 JFI262644:JFI262645 JPE262644:JPE262645 JZA262644:JZA262645 KIW262644:KIW262645 KSS262644:KSS262645 LCO262644:LCO262645 LMK262644:LMK262645 LWG262644:LWG262645 MGC262644:MGC262645 MPY262644:MPY262645 MZU262644:MZU262645 NJQ262644:NJQ262645 NTM262644:NTM262645 ODI262644:ODI262645 ONE262644:ONE262645 OXA262644:OXA262645 PGW262644:PGW262645 PQS262644:PQS262645 QAO262644:QAO262645 QKK262644:QKK262645 QUG262644:QUG262645 REC262644:REC262645 RNY262644:RNY262645 RXU262644:RXU262645 SHQ262644:SHQ262645 SRM262644:SRM262645 TBI262644:TBI262645 TLE262644:TLE262645 TVA262644:TVA262645 UEW262644:UEW262645 UOS262644:UOS262645 UYO262644:UYO262645 VIK262644:VIK262645 VSG262644:VSG262645 WCC262644:WCC262645 WLY262644:WLY262645 WVU262644:WVU262645 M328180:M328181 JI328180:JI328181 TE328180:TE328181 ADA328180:ADA328181 AMW328180:AMW328181 AWS328180:AWS328181 BGO328180:BGO328181 BQK328180:BQK328181 CAG328180:CAG328181 CKC328180:CKC328181 CTY328180:CTY328181 DDU328180:DDU328181 DNQ328180:DNQ328181 DXM328180:DXM328181 EHI328180:EHI328181 ERE328180:ERE328181 FBA328180:FBA328181 FKW328180:FKW328181 FUS328180:FUS328181 GEO328180:GEO328181 GOK328180:GOK328181 GYG328180:GYG328181 HIC328180:HIC328181 HRY328180:HRY328181 IBU328180:IBU328181 ILQ328180:ILQ328181 IVM328180:IVM328181 JFI328180:JFI328181 JPE328180:JPE328181 JZA328180:JZA328181 KIW328180:KIW328181 KSS328180:KSS328181 LCO328180:LCO328181 LMK328180:LMK328181 LWG328180:LWG328181 MGC328180:MGC328181 MPY328180:MPY328181 MZU328180:MZU328181 NJQ328180:NJQ328181 NTM328180:NTM328181 ODI328180:ODI328181 ONE328180:ONE328181 OXA328180:OXA328181 PGW328180:PGW328181 PQS328180:PQS328181 QAO328180:QAO328181 QKK328180:QKK328181 QUG328180:QUG328181 REC328180:REC328181 RNY328180:RNY328181 RXU328180:RXU328181 SHQ328180:SHQ328181 SRM328180:SRM328181 TBI328180:TBI328181 TLE328180:TLE328181 TVA328180:TVA328181 UEW328180:UEW328181 UOS328180:UOS328181 UYO328180:UYO328181 VIK328180:VIK328181 VSG328180:VSG328181 WCC328180:WCC328181 WLY328180:WLY328181 WVU328180:WVU328181 M393716:M393717 JI393716:JI393717 TE393716:TE393717 ADA393716:ADA393717 AMW393716:AMW393717 AWS393716:AWS393717 BGO393716:BGO393717 BQK393716:BQK393717 CAG393716:CAG393717 CKC393716:CKC393717 CTY393716:CTY393717 DDU393716:DDU393717 DNQ393716:DNQ393717 DXM393716:DXM393717 EHI393716:EHI393717 ERE393716:ERE393717 FBA393716:FBA393717 FKW393716:FKW393717 FUS393716:FUS393717 GEO393716:GEO393717 GOK393716:GOK393717 GYG393716:GYG393717 HIC393716:HIC393717 HRY393716:HRY393717 IBU393716:IBU393717 ILQ393716:ILQ393717 IVM393716:IVM393717 JFI393716:JFI393717 JPE393716:JPE393717 JZA393716:JZA393717 KIW393716:KIW393717 KSS393716:KSS393717 LCO393716:LCO393717 LMK393716:LMK393717 LWG393716:LWG393717 MGC393716:MGC393717 MPY393716:MPY393717 MZU393716:MZU393717 NJQ393716:NJQ393717 NTM393716:NTM393717 ODI393716:ODI393717 ONE393716:ONE393717 OXA393716:OXA393717 PGW393716:PGW393717 PQS393716:PQS393717 QAO393716:QAO393717 QKK393716:QKK393717 QUG393716:QUG393717 REC393716:REC393717 RNY393716:RNY393717 RXU393716:RXU393717 SHQ393716:SHQ393717 SRM393716:SRM393717 TBI393716:TBI393717 TLE393716:TLE393717 TVA393716:TVA393717 UEW393716:UEW393717 UOS393716:UOS393717 UYO393716:UYO393717 VIK393716:VIK393717 VSG393716:VSG393717 WCC393716:WCC393717 WLY393716:WLY393717 WVU393716:WVU393717 M459252:M459253 JI459252:JI459253 TE459252:TE459253 ADA459252:ADA459253 AMW459252:AMW459253 AWS459252:AWS459253 BGO459252:BGO459253 BQK459252:BQK459253 CAG459252:CAG459253 CKC459252:CKC459253 CTY459252:CTY459253 DDU459252:DDU459253 DNQ459252:DNQ459253 DXM459252:DXM459253 EHI459252:EHI459253 ERE459252:ERE459253 FBA459252:FBA459253 FKW459252:FKW459253 FUS459252:FUS459253 GEO459252:GEO459253 GOK459252:GOK459253 GYG459252:GYG459253 HIC459252:HIC459253 HRY459252:HRY459253 IBU459252:IBU459253 ILQ459252:ILQ459253 IVM459252:IVM459253 JFI459252:JFI459253 JPE459252:JPE459253 JZA459252:JZA459253 KIW459252:KIW459253 KSS459252:KSS459253 LCO459252:LCO459253 LMK459252:LMK459253 LWG459252:LWG459253 MGC459252:MGC459253 MPY459252:MPY459253 MZU459252:MZU459253 NJQ459252:NJQ459253 NTM459252:NTM459253 ODI459252:ODI459253 ONE459252:ONE459253 OXA459252:OXA459253 PGW459252:PGW459253 PQS459252:PQS459253 QAO459252:QAO459253 QKK459252:QKK459253 QUG459252:QUG459253 REC459252:REC459253 RNY459252:RNY459253 RXU459252:RXU459253 SHQ459252:SHQ459253 SRM459252:SRM459253 TBI459252:TBI459253 TLE459252:TLE459253 TVA459252:TVA459253 UEW459252:UEW459253 UOS459252:UOS459253 UYO459252:UYO459253 VIK459252:VIK459253 VSG459252:VSG459253 WCC459252:WCC459253 WLY459252:WLY459253 WVU459252:WVU459253 M524788:M524789 JI524788:JI524789 TE524788:TE524789 ADA524788:ADA524789 AMW524788:AMW524789 AWS524788:AWS524789 BGO524788:BGO524789 BQK524788:BQK524789 CAG524788:CAG524789 CKC524788:CKC524789 CTY524788:CTY524789 DDU524788:DDU524789 DNQ524788:DNQ524789 DXM524788:DXM524789 EHI524788:EHI524789 ERE524788:ERE524789 FBA524788:FBA524789 FKW524788:FKW524789 FUS524788:FUS524789 GEO524788:GEO524789 GOK524788:GOK524789 GYG524788:GYG524789 HIC524788:HIC524789 HRY524788:HRY524789 IBU524788:IBU524789 ILQ524788:ILQ524789 IVM524788:IVM524789 JFI524788:JFI524789 JPE524788:JPE524789 JZA524788:JZA524789 KIW524788:KIW524789 KSS524788:KSS524789 LCO524788:LCO524789 LMK524788:LMK524789 LWG524788:LWG524789 MGC524788:MGC524789 MPY524788:MPY524789 MZU524788:MZU524789 NJQ524788:NJQ524789 NTM524788:NTM524789 ODI524788:ODI524789 ONE524788:ONE524789 OXA524788:OXA524789 PGW524788:PGW524789 PQS524788:PQS524789 QAO524788:QAO524789 QKK524788:QKK524789 QUG524788:QUG524789 REC524788:REC524789 RNY524788:RNY524789 RXU524788:RXU524789 SHQ524788:SHQ524789 SRM524788:SRM524789 TBI524788:TBI524789 TLE524788:TLE524789 TVA524788:TVA524789 UEW524788:UEW524789 UOS524788:UOS524789 UYO524788:UYO524789 VIK524788:VIK524789 VSG524788:VSG524789 WCC524788:WCC524789 WLY524788:WLY524789 WVU524788:WVU524789 M590324:M590325 JI590324:JI590325 TE590324:TE590325 ADA590324:ADA590325 AMW590324:AMW590325 AWS590324:AWS590325 BGO590324:BGO590325 BQK590324:BQK590325 CAG590324:CAG590325 CKC590324:CKC590325 CTY590324:CTY590325 DDU590324:DDU590325 DNQ590324:DNQ590325 DXM590324:DXM590325 EHI590324:EHI590325 ERE590324:ERE590325 FBA590324:FBA590325 FKW590324:FKW590325 FUS590324:FUS590325 GEO590324:GEO590325 GOK590324:GOK590325 GYG590324:GYG590325 HIC590324:HIC590325 HRY590324:HRY590325 IBU590324:IBU590325 ILQ590324:ILQ590325 IVM590324:IVM590325 JFI590324:JFI590325 JPE590324:JPE590325 JZA590324:JZA590325 KIW590324:KIW590325 KSS590324:KSS590325 LCO590324:LCO590325 LMK590324:LMK590325 LWG590324:LWG590325 MGC590324:MGC590325 MPY590324:MPY590325 MZU590324:MZU590325 NJQ590324:NJQ590325 NTM590324:NTM590325 ODI590324:ODI590325 ONE590324:ONE590325 OXA590324:OXA590325 PGW590324:PGW590325 PQS590324:PQS590325 QAO590324:QAO590325 QKK590324:QKK590325 QUG590324:QUG590325 REC590324:REC590325 RNY590324:RNY590325 RXU590324:RXU590325 SHQ590324:SHQ590325 SRM590324:SRM590325 TBI590324:TBI590325 TLE590324:TLE590325 TVA590324:TVA590325 UEW590324:UEW590325 UOS590324:UOS590325 UYO590324:UYO590325 VIK590324:VIK590325 VSG590324:VSG590325 WCC590324:WCC590325 WLY590324:WLY590325 WVU590324:WVU590325 M655860:M655861 JI655860:JI655861 TE655860:TE655861 ADA655860:ADA655861 AMW655860:AMW655861 AWS655860:AWS655861 BGO655860:BGO655861 BQK655860:BQK655861 CAG655860:CAG655861 CKC655860:CKC655861 CTY655860:CTY655861 DDU655860:DDU655861 DNQ655860:DNQ655861 DXM655860:DXM655861 EHI655860:EHI655861 ERE655860:ERE655861 FBA655860:FBA655861 FKW655860:FKW655861 FUS655860:FUS655861 GEO655860:GEO655861 GOK655860:GOK655861 GYG655860:GYG655861 HIC655860:HIC655861 HRY655860:HRY655861 IBU655860:IBU655861 ILQ655860:ILQ655861 IVM655860:IVM655861 JFI655860:JFI655861 JPE655860:JPE655861 JZA655860:JZA655861 KIW655860:KIW655861 KSS655860:KSS655861 LCO655860:LCO655861 LMK655860:LMK655861 LWG655860:LWG655861 MGC655860:MGC655861 MPY655860:MPY655861 MZU655860:MZU655861 NJQ655860:NJQ655861 NTM655860:NTM655861 ODI655860:ODI655861 ONE655860:ONE655861 OXA655860:OXA655861 PGW655860:PGW655861 PQS655860:PQS655861 QAO655860:QAO655861 QKK655860:QKK655861 QUG655860:QUG655861 REC655860:REC655861 RNY655860:RNY655861 RXU655860:RXU655861 SHQ655860:SHQ655861 SRM655860:SRM655861 TBI655860:TBI655861 TLE655860:TLE655861 TVA655860:TVA655861 UEW655860:UEW655861 UOS655860:UOS655861 UYO655860:UYO655861 VIK655860:VIK655861 VSG655860:VSG655861 WCC655860:WCC655861 WLY655860:WLY655861 WVU655860:WVU655861 M721396:M721397 JI721396:JI721397 TE721396:TE721397 ADA721396:ADA721397 AMW721396:AMW721397 AWS721396:AWS721397 BGO721396:BGO721397 BQK721396:BQK721397 CAG721396:CAG721397 CKC721396:CKC721397 CTY721396:CTY721397 DDU721396:DDU721397 DNQ721396:DNQ721397 DXM721396:DXM721397 EHI721396:EHI721397 ERE721396:ERE721397 FBA721396:FBA721397 FKW721396:FKW721397 FUS721396:FUS721397 GEO721396:GEO721397 GOK721396:GOK721397 GYG721396:GYG721397 HIC721396:HIC721397 HRY721396:HRY721397 IBU721396:IBU721397 ILQ721396:ILQ721397 IVM721396:IVM721397 JFI721396:JFI721397 JPE721396:JPE721397 JZA721396:JZA721397 KIW721396:KIW721397 KSS721396:KSS721397 LCO721396:LCO721397 LMK721396:LMK721397 LWG721396:LWG721397 MGC721396:MGC721397 MPY721396:MPY721397 MZU721396:MZU721397 NJQ721396:NJQ721397 NTM721396:NTM721397 ODI721396:ODI721397 ONE721396:ONE721397 OXA721396:OXA721397 PGW721396:PGW721397 PQS721396:PQS721397 QAO721396:QAO721397 QKK721396:QKK721397 QUG721396:QUG721397 REC721396:REC721397 RNY721396:RNY721397 RXU721396:RXU721397 SHQ721396:SHQ721397 SRM721396:SRM721397 TBI721396:TBI721397 TLE721396:TLE721397 TVA721396:TVA721397 UEW721396:UEW721397 UOS721396:UOS721397 UYO721396:UYO721397 VIK721396:VIK721397 VSG721396:VSG721397 WCC721396:WCC721397 WLY721396:WLY721397 WVU721396:WVU721397 M786932:M786933 JI786932:JI786933 TE786932:TE786933 ADA786932:ADA786933 AMW786932:AMW786933 AWS786932:AWS786933 BGO786932:BGO786933 BQK786932:BQK786933 CAG786932:CAG786933 CKC786932:CKC786933 CTY786932:CTY786933 DDU786932:DDU786933 DNQ786932:DNQ786933 DXM786932:DXM786933 EHI786932:EHI786933 ERE786932:ERE786933 FBA786932:FBA786933 FKW786932:FKW786933 FUS786932:FUS786933 GEO786932:GEO786933 GOK786932:GOK786933 GYG786932:GYG786933 HIC786932:HIC786933 HRY786932:HRY786933 IBU786932:IBU786933 ILQ786932:ILQ786933 IVM786932:IVM786933 JFI786932:JFI786933 JPE786932:JPE786933 JZA786932:JZA786933 KIW786932:KIW786933 KSS786932:KSS786933 LCO786932:LCO786933 LMK786932:LMK786933 LWG786932:LWG786933 MGC786932:MGC786933 MPY786932:MPY786933 MZU786932:MZU786933 NJQ786932:NJQ786933 NTM786932:NTM786933 ODI786932:ODI786933 ONE786932:ONE786933 OXA786932:OXA786933 PGW786932:PGW786933 PQS786932:PQS786933 QAO786932:QAO786933 QKK786932:QKK786933 QUG786932:QUG786933 REC786932:REC786933 RNY786932:RNY786933 RXU786932:RXU786933 SHQ786932:SHQ786933 SRM786932:SRM786933 TBI786932:TBI786933 TLE786932:TLE786933 TVA786932:TVA786933 UEW786932:UEW786933 UOS786932:UOS786933 UYO786932:UYO786933 VIK786932:VIK786933 VSG786932:VSG786933 WCC786932:WCC786933 WLY786932:WLY786933 WVU786932:WVU786933 M852468:M852469 JI852468:JI852469 TE852468:TE852469 ADA852468:ADA852469 AMW852468:AMW852469 AWS852468:AWS852469 BGO852468:BGO852469 BQK852468:BQK852469 CAG852468:CAG852469 CKC852468:CKC852469 CTY852468:CTY852469 DDU852468:DDU852469 DNQ852468:DNQ852469 DXM852468:DXM852469 EHI852468:EHI852469 ERE852468:ERE852469 FBA852468:FBA852469 FKW852468:FKW852469 FUS852468:FUS852469 GEO852468:GEO852469 GOK852468:GOK852469 GYG852468:GYG852469 HIC852468:HIC852469 HRY852468:HRY852469 IBU852468:IBU852469 ILQ852468:ILQ852469 IVM852468:IVM852469 JFI852468:JFI852469 JPE852468:JPE852469 JZA852468:JZA852469 KIW852468:KIW852469 KSS852468:KSS852469 LCO852468:LCO852469 LMK852468:LMK852469 LWG852468:LWG852469 MGC852468:MGC852469 MPY852468:MPY852469 MZU852468:MZU852469 NJQ852468:NJQ852469 NTM852468:NTM852469 ODI852468:ODI852469 ONE852468:ONE852469 OXA852468:OXA852469 PGW852468:PGW852469 PQS852468:PQS852469 QAO852468:QAO852469 QKK852468:QKK852469 QUG852468:QUG852469 REC852468:REC852469 RNY852468:RNY852469 RXU852468:RXU852469 SHQ852468:SHQ852469 SRM852468:SRM852469 TBI852468:TBI852469 TLE852468:TLE852469 TVA852468:TVA852469 UEW852468:UEW852469 UOS852468:UOS852469 UYO852468:UYO852469 VIK852468:VIK852469 VSG852468:VSG852469 WCC852468:WCC852469 WLY852468:WLY852469 WVU852468:WVU852469 M918004:M918005 JI918004:JI918005 TE918004:TE918005 ADA918004:ADA918005 AMW918004:AMW918005 AWS918004:AWS918005 BGO918004:BGO918005 BQK918004:BQK918005 CAG918004:CAG918005 CKC918004:CKC918005 CTY918004:CTY918005 DDU918004:DDU918005 DNQ918004:DNQ918005 DXM918004:DXM918005 EHI918004:EHI918005 ERE918004:ERE918005 FBA918004:FBA918005 FKW918004:FKW918005 FUS918004:FUS918005 GEO918004:GEO918005 GOK918004:GOK918005 GYG918004:GYG918005 HIC918004:HIC918005 HRY918004:HRY918005 IBU918004:IBU918005 ILQ918004:ILQ918005 IVM918004:IVM918005 JFI918004:JFI918005 JPE918004:JPE918005 JZA918004:JZA918005 KIW918004:KIW918005 KSS918004:KSS918005 LCO918004:LCO918005 LMK918004:LMK918005 LWG918004:LWG918005 MGC918004:MGC918005 MPY918004:MPY918005 MZU918004:MZU918005 NJQ918004:NJQ918005 NTM918004:NTM918005 ODI918004:ODI918005 ONE918004:ONE918005 OXA918004:OXA918005 PGW918004:PGW918005 PQS918004:PQS918005 QAO918004:QAO918005 QKK918004:QKK918005 QUG918004:QUG918005 REC918004:REC918005 RNY918004:RNY918005 RXU918004:RXU918005 SHQ918004:SHQ918005 SRM918004:SRM918005 TBI918004:TBI918005 TLE918004:TLE918005 TVA918004:TVA918005 UEW918004:UEW918005 UOS918004:UOS918005 UYO918004:UYO918005 VIK918004:VIK918005 VSG918004:VSG918005 WCC918004:WCC918005 WLY918004:WLY918005 WVU918004:WVU918005 M983540:M983541 JI983540:JI983541 TE983540:TE983541 ADA983540:ADA983541 AMW983540:AMW983541 AWS983540:AWS983541 BGO983540:BGO983541 BQK983540:BQK983541 CAG983540:CAG983541 CKC983540:CKC983541 CTY983540:CTY983541 DDU983540:DDU983541 DNQ983540:DNQ983541 DXM983540:DXM983541 EHI983540:EHI983541 ERE983540:ERE983541 FBA983540:FBA983541 FKW983540:FKW983541 FUS983540:FUS983541 GEO983540:GEO983541 GOK983540:GOK983541 GYG983540:GYG983541 HIC983540:HIC983541 HRY983540:HRY983541 IBU983540:IBU983541 ILQ983540:ILQ983541 IVM983540:IVM983541 JFI983540:JFI983541 JPE983540:JPE983541 JZA983540:JZA983541 KIW983540:KIW983541 KSS983540:KSS983541 LCO983540:LCO983541 LMK983540:LMK983541 LWG983540:LWG983541 MGC983540:MGC983541 MPY983540:MPY983541 MZU983540:MZU983541 NJQ983540:NJQ983541 NTM983540:NTM983541 ODI983540:ODI983541 ONE983540:ONE983541 OXA983540:OXA983541 PGW983540:PGW983541 PQS983540:PQS983541 QAO983540:QAO983541 QKK983540:QKK983541 QUG983540:QUG983541 REC983540:REC983541 RNY983540:RNY983541 RXU983540:RXU983541 SHQ983540:SHQ983541 SRM983540:SRM983541 TBI983540:TBI983541 TLE983540:TLE983541 TVA983540:TVA983541 UEW983540:UEW983541 UOS983540:UOS983541 UYO983540:UYO983541 VIK983540:VIK983541 VSG983540:VSG983541 WCC983540:WCC983541 WLY983540:WLY983541 WVU983540:WVU983541" xr:uid="{75BED376-B244-4352-B162-981B21EC7586}">
      <formula1>"東近江市,彦根市,愛荘町,長浜市,多賀町,"</formula1>
    </dataValidation>
  </dataValidations>
  <pageMargins left="0.75" right="0.75" top="1" bottom="1" header="0.51111111111111107" footer="0.51111111111111107"/>
  <pageSetup paperSize="9" firstPageNumber="4294963191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ドロー</vt:lpstr>
      <vt:lpstr>メンバー表</vt:lpstr>
      <vt:lpstr>歴代入賞チーム</vt:lpstr>
      <vt:lpstr>写真集</vt:lpstr>
      <vt:lpstr>登録ナンバー</vt:lpstr>
      <vt:lpstr>Sheet2</vt:lpstr>
      <vt:lpstr>Sheet3</vt:lpstr>
      <vt:lpstr>登録ナンバー!Print_Area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川並和之</dc:creator>
  <cp:lastModifiedBy>kawanamikazuyuki</cp:lastModifiedBy>
  <cp:lastPrinted>2019-11-10T08:39:04Z</cp:lastPrinted>
  <dcterms:created xsi:type="dcterms:W3CDTF">2012-02-13T23:16:57Z</dcterms:created>
  <dcterms:modified xsi:type="dcterms:W3CDTF">2020-09-15T11:13:45Z</dcterms:modified>
</cp:coreProperties>
</file>