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王座戦女子の部" sheetId="1" r:id="rId1"/>
    <sheet name="男子の部" sheetId="2" r:id="rId2"/>
    <sheet name="写真集" sheetId="3" r:id="rId3"/>
    <sheet name="メンバー表" sheetId="4" r:id="rId4"/>
    <sheet name="歴代入賞チーム" sheetId="5" r:id="rId5"/>
    <sheet name="登録ナンバー" sheetId="6" r:id="rId6"/>
    <sheet name="Sheet3" sheetId="7" r:id="rId7"/>
  </sheets>
  <definedNames>
    <definedName name="ExternalData_1" localSheetId="4">'歴代入賞チーム'!$A$1:$F$28</definedName>
  </definedNames>
  <calcPr fullCalcOnLoad="1"/>
</workbook>
</file>

<file path=xl/comments2.xml><?xml version="1.0" encoding="utf-8"?>
<comments xmlns="http://schemas.openxmlformats.org/spreadsheetml/2006/main">
  <authors>
    <author>NEC-PCuser</author>
  </authors>
  <commentList>
    <comment ref="BV35" authorId="0">
      <text>
        <r>
          <rPr>
            <b/>
            <sz val="9"/>
            <rFont val="ＭＳ Ｐゴシック"/>
            <family val="3"/>
          </rPr>
          <t>NEC-PCuser: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<sst xmlns="http://schemas.openxmlformats.org/spreadsheetml/2006/main" count="3373" uniqueCount="1677">
  <si>
    <t>g46</t>
  </si>
  <si>
    <t>グリフィンズ</t>
  </si>
  <si>
    <t>東近江グリフィンズ</t>
  </si>
  <si>
    <t>g47</t>
  </si>
  <si>
    <t>g48</t>
  </si>
  <si>
    <t>g49</t>
  </si>
  <si>
    <t>あづさ</t>
  </si>
  <si>
    <t>グリフィンズ</t>
  </si>
  <si>
    <t>東近江グリフィンズ</t>
  </si>
  <si>
    <t>g50</t>
  </si>
  <si>
    <t>g51</t>
  </si>
  <si>
    <t>岸本　</t>
  </si>
  <si>
    <t>美敬</t>
  </si>
  <si>
    <t>g52</t>
  </si>
  <si>
    <t>倉本</t>
  </si>
  <si>
    <t>亮太</t>
  </si>
  <si>
    <t>グリフィンズ</t>
  </si>
  <si>
    <t>東近江グリフィンズ</t>
  </si>
  <si>
    <t>男</t>
  </si>
  <si>
    <t>g53</t>
  </si>
  <si>
    <t>稲場</t>
  </si>
  <si>
    <t>啓太</t>
  </si>
  <si>
    <t>g54</t>
  </si>
  <si>
    <t>佐々木</t>
  </si>
  <si>
    <t>g55</t>
  </si>
  <si>
    <t>金武</t>
  </si>
  <si>
    <t>寿憲</t>
  </si>
  <si>
    <t>グリフィンズ</t>
  </si>
  <si>
    <t>東近江グリフィンズ</t>
  </si>
  <si>
    <t>男</t>
  </si>
  <si>
    <t>岐阜県</t>
  </si>
  <si>
    <t>g56</t>
  </si>
  <si>
    <t>佐合</t>
  </si>
  <si>
    <t>恵</t>
  </si>
  <si>
    <t>静岡県</t>
  </si>
  <si>
    <t>ｇ57</t>
  </si>
  <si>
    <t>卓</t>
  </si>
  <si>
    <t>東近江グリフィンズ</t>
  </si>
  <si>
    <t>男</t>
  </si>
  <si>
    <t>代表　川並和之</t>
  </si>
  <si>
    <t>kawanami0930@yahoo.co.jp</t>
  </si>
  <si>
    <t>Ｋテニスカレッジ</t>
  </si>
  <si>
    <t>川上</t>
  </si>
  <si>
    <t>悠作</t>
  </si>
  <si>
    <t>Jr</t>
  </si>
  <si>
    <t>近江八幡市</t>
  </si>
  <si>
    <t>犬上郡</t>
  </si>
  <si>
    <t>日野町</t>
  </si>
  <si>
    <t>三重県</t>
  </si>
  <si>
    <t>中村</t>
  </si>
  <si>
    <t>浩之</t>
  </si>
  <si>
    <t>彦根市</t>
  </si>
  <si>
    <t>山口</t>
  </si>
  <si>
    <t>美由希</t>
  </si>
  <si>
    <t>上村</t>
  </si>
  <si>
    <t>悠大</t>
  </si>
  <si>
    <t>中西</t>
  </si>
  <si>
    <t>勇夫</t>
  </si>
  <si>
    <t>大島</t>
  </si>
  <si>
    <t>浩範</t>
  </si>
  <si>
    <t>京都市</t>
  </si>
  <si>
    <t>男</t>
  </si>
  <si>
    <t>彦根市</t>
  </si>
  <si>
    <t>上村</t>
  </si>
  <si>
    <t>　武</t>
  </si>
  <si>
    <t>西田</t>
  </si>
  <si>
    <t>和教</t>
  </si>
  <si>
    <t>村田</t>
  </si>
  <si>
    <t>彩子</t>
  </si>
  <si>
    <t>彦根市</t>
  </si>
  <si>
    <t>田中</t>
  </si>
  <si>
    <t>　淳</t>
  </si>
  <si>
    <t>東近江市</t>
  </si>
  <si>
    <t>K31</t>
  </si>
  <si>
    <t>菅野</t>
  </si>
  <si>
    <t>喜久</t>
  </si>
  <si>
    <t>男</t>
  </si>
  <si>
    <t>東近江市</t>
  </si>
  <si>
    <t>K32</t>
  </si>
  <si>
    <t>宮村</t>
  </si>
  <si>
    <t>知宏</t>
  </si>
  <si>
    <t>近江八幡市</t>
  </si>
  <si>
    <t>M01</t>
  </si>
  <si>
    <t>名田</t>
  </si>
  <si>
    <t>育子</t>
  </si>
  <si>
    <t>徳永</t>
  </si>
  <si>
    <t>M09</t>
  </si>
  <si>
    <t>男</t>
  </si>
  <si>
    <t>悟朗</t>
  </si>
  <si>
    <t>女</t>
  </si>
  <si>
    <t>男</t>
  </si>
  <si>
    <t>男</t>
  </si>
  <si>
    <t>M47</t>
  </si>
  <si>
    <t>遠崎</t>
  </si>
  <si>
    <t>大樹</t>
  </si>
  <si>
    <t>M48</t>
  </si>
  <si>
    <t>村田</t>
  </si>
  <si>
    <t>朋子</t>
  </si>
  <si>
    <t>M48</t>
  </si>
  <si>
    <t>村田朋子</t>
  </si>
  <si>
    <t>M49</t>
  </si>
  <si>
    <t>杉山</t>
  </si>
  <si>
    <t>あずさ</t>
  </si>
  <si>
    <t>杉山あずさ</t>
  </si>
  <si>
    <t>M50</t>
  </si>
  <si>
    <t>杉山</t>
  </si>
  <si>
    <t>春澄</t>
  </si>
  <si>
    <t>杉山春澄</t>
  </si>
  <si>
    <t>男</t>
  </si>
  <si>
    <t>Ｏ01</t>
  </si>
  <si>
    <t>青葉TC</t>
  </si>
  <si>
    <t>青葉メディカルTC</t>
  </si>
  <si>
    <t>愛荘町</t>
  </si>
  <si>
    <t>Ｏ02</t>
  </si>
  <si>
    <t>Ｏ03</t>
  </si>
  <si>
    <t>治司</t>
  </si>
  <si>
    <t>Ｏ04</t>
  </si>
  <si>
    <t>久和</t>
  </si>
  <si>
    <t>俊彦</t>
  </si>
  <si>
    <t>竜王町</t>
  </si>
  <si>
    <t>Ｏ05</t>
  </si>
  <si>
    <t>國太郎</t>
  </si>
  <si>
    <t>Ｏ06</t>
  </si>
  <si>
    <t>実香</t>
  </si>
  <si>
    <t>Ｏ07</t>
  </si>
  <si>
    <t>切高</t>
  </si>
  <si>
    <t>里美</t>
  </si>
  <si>
    <t>Ｏ08</t>
  </si>
  <si>
    <t>三上</t>
  </si>
  <si>
    <t>　真</t>
  </si>
  <si>
    <t>山川</t>
  </si>
  <si>
    <t>真悟</t>
  </si>
  <si>
    <t>Ｏ10</t>
  </si>
  <si>
    <t>村田</t>
  </si>
  <si>
    <t>拓弥</t>
  </si>
  <si>
    <t>代表 中野　潤</t>
  </si>
  <si>
    <t>jun_nakano@zeus.eonet.ne.jp</t>
  </si>
  <si>
    <t xml:space="preserve"> </t>
  </si>
  <si>
    <t>P01</t>
  </si>
  <si>
    <t>P02</t>
  </si>
  <si>
    <t>湖東プラチナ</t>
  </si>
  <si>
    <t>プラチナ</t>
  </si>
  <si>
    <t>プラチナ</t>
  </si>
  <si>
    <t>小柳</t>
  </si>
  <si>
    <t>寛明</t>
  </si>
  <si>
    <t>プラチナ</t>
  </si>
  <si>
    <t>直八</t>
  </si>
  <si>
    <t>プラチナ</t>
  </si>
  <si>
    <t>美由紀</t>
  </si>
  <si>
    <t>小梶</t>
  </si>
  <si>
    <t>優子</t>
  </si>
  <si>
    <t>松田</t>
  </si>
  <si>
    <t>プラチナ</t>
  </si>
  <si>
    <t>晶枝</t>
  </si>
  <si>
    <t>代表　宇尾数行</t>
  </si>
  <si>
    <t>oonamazu01@yahoo.co.jp</t>
  </si>
  <si>
    <t>S01</t>
  </si>
  <si>
    <t>宇尾</t>
  </si>
  <si>
    <t>サプラ　</t>
  </si>
  <si>
    <t>サプライズ</t>
  </si>
  <si>
    <t>S02</t>
  </si>
  <si>
    <t>サプラ　</t>
  </si>
  <si>
    <t>S03</t>
  </si>
  <si>
    <t>梅田</t>
  </si>
  <si>
    <t>隆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</si>
  <si>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</si>
  <si>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</si>
  <si>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</si>
  <si>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</si>
  <si>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</si>
  <si>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</si>
  <si>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</si>
  <si>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</si>
  <si>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</si>
  <si>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</si>
  <si>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</si>
  <si>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</si>
  <si>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</si>
  <si>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>宇尾</t>
  </si>
  <si>
    <t xml:space="preserve"> 翼</t>
  </si>
  <si>
    <t>S16</t>
  </si>
  <si>
    <t>S17</t>
  </si>
  <si>
    <t>S18</t>
  </si>
  <si>
    <t>S19</t>
  </si>
  <si>
    <t>更家</t>
  </si>
  <si>
    <t>真佐子</t>
  </si>
  <si>
    <t>サプラ</t>
  </si>
  <si>
    <t>S20</t>
  </si>
  <si>
    <t>由紀</t>
  </si>
  <si>
    <t>サプラ</t>
  </si>
  <si>
    <t>U01</t>
  </si>
  <si>
    <t>安西　</t>
  </si>
  <si>
    <t>司</t>
  </si>
  <si>
    <t>U02</t>
  </si>
  <si>
    <t>一色</t>
  </si>
  <si>
    <t>田中</t>
  </si>
  <si>
    <t>邦明</t>
  </si>
  <si>
    <t>中原</t>
  </si>
  <si>
    <t>康晶</t>
  </si>
  <si>
    <t>男</t>
  </si>
  <si>
    <t>原田</t>
  </si>
  <si>
    <t>U37</t>
  </si>
  <si>
    <t>竹下</t>
  </si>
  <si>
    <t>U38</t>
  </si>
  <si>
    <t>U39</t>
  </si>
  <si>
    <t>U40</t>
  </si>
  <si>
    <t>U41</t>
  </si>
  <si>
    <t>U42</t>
  </si>
  <si>
    <t>西崎</t>
  </si>
  <si>
    <t>友香</t>
  </si>
  <si>
    <t>U43</t>
  </si>
  <si>
    <t>U44</t>
  </si>
  <si>
    <t>U45</t>
  </si>
  <si>
    <t>U46</t>
  </si>
  <si>
    <t>U47</t>
  </si>
  <si>
    <t>勉</t>
  </si>
  <si>
    <t>男</t>
  </si>
  <si>
    <t>甲賀市</t>
  </si>
  <si>
    <t>Ｕ48</t>
  </si>
  <si>
    <t>永瀬</t>
  </si>
  <si>
    <t>卓夫</t>
  </si>
  <si>
    <t>男</t>
  </si>
  <si>
    <t>U49</t>
  </si>
  <si>
    <t>徳光</t>
  </si>
  <si>
    <t>勝久</t>
  </si>
  <si>
    <t>男</t>
  </si>
  <si>
    <t>OK</t>
  </si>
  <si>
    <t>U50</t>
  </si>
  <si>
    <t>山岡</t>
  </si>
  <si>
    <t>U50</t>
  </si>
  <si>
    <t>山岡千春</t>
  </si>
  <si>
    <t>OK</t>
  </si>
  <si>
    <t>U51</t>
  </si>
  <si>
    <t>漆原</t>
  </si>
  <si>
    <t>大介</t>
  </si>
  <si>
    <t>漆原大介</t>
  </si>
  <si>
    <t>男</t>
  </si>
  <si>
    <t>OK</t>
  </si>
  <si>
    <t>Ｕ52</t>
  </si>
  <si>
    <t>小嶋</t>
  </si>
  <si>
    <t>凜太郎</t>
  </si>
  <si>
    <t>小嶋凜太郎</t>
  </si>
  <si>
    <t>男</t>
  </si>
  <si>
    <t>OK</t>
  </si>
  <si>
    <t>全　東近江市民</t>
  </si>
  <si>
    <t>東近江市　市民率</t>
  </si>
  <si>
    <t>ボンズ</t>
  </si>
  <si>
    <t>第10回2014.9.26</t>
  </si>
  <si>
    <t>第11回2015.10.4</t>
  </si>
  <si>
    <t>11月8日（日）　青葉メディカル杯ダブルス（A・B・C・S級のクラス別ダブルス）</t>
  </si>
  <si>
    <t>11月22日（日）　SUPER CUP(男子S,男子D、MIX,女子S、女子Dの団体戦）</t>
  </si>
  <si>
    <t>12月20日（日）</t>
  </si>
  <si>
    <t>k03</t>
  </si>
  <si>
    <t>k07</t>
  </si>
  <si>
    <t>k12</t>
  </si>
  <si>
    <t>k02</t>
  </si>
  <si>
    <t>k25</t>
  </si>
  <si>
    <t>g09</t>
  </si>
  <si>
    <t>g15</t>
  </si>
  <si>
    <t>g34</t>
  </si>
  <si>
    <t>g31</t>
  </si>
  <si>
    <t>g58</t>
  </si>
  <si>
    <t>f09</t>
  </si>
  <si>
    <t>f10</t>
  </si>
  <si>
    <t>f14</t>
  </si>
  <si>
    <t>f17</t>
  </si>
  <si>
    <t>f18</t>
  </si>
  <si>
    <t>f19</t>
  </si>
  <si>
    <t>f04</t>
  </si>
  <si>
    <t>f05</t>
  </si>
  <si>
    <t>f06</t>
  </si>
  <si>
    <t>f07</t>
  </si>
  <si>
    <t>u03</t>
  </si>
  <si>
    <t>u08</t>
  </si>
  <si>
    <t>u13</t>
  </si>
  <si>
    <t>u23</t>
  </si>
  <si>
    <t>u27</t>
  </si>
  <si>
    <t>u51</t>
  </si>
  <si>
    <t>u52</t>
  </si>
  <si>
    <t>M</t>
  </si>
  <si>
    <t>O</t>
  </si>
  <si>
    <t>m01</t>
  </si>
  <si>
    <t>m10</t>
  </si>
  <si>
    <t>m14</t>
  </si>
  <si>
    <t>m12</t>
  </si>
  <si>
    <t>m24</t>
  </si>
  <si>
    <t>s11</t>
  </si>
  <si>
    <t>s04</t>
  </si>
  <si>
    <t>s05</t>
  </si>
  <si>
    <t>s01</t>
  </si>
  <si>
    <t>s10</t>
  </si>
  <si>
    <t>s03</t>
  </si>
  <si>
    <t>s02</t>
  </si>
  <si>
    <t>c50</t>
  </si>
  <si>
    <t>c48</t>
  </si>
  <si>
    <t>c21</t>
  </si>
  <si>
    <t>c45</t>
  </si>
  <si>
    <t>c23</t>
  </si>
  <si>
    <t>c32</t>
  </si>
  <si>
    <t>c35</t>
  </si>
  <si>
    <t>c33</t>
  </si>
  <si>
    <t>c14</t>
  </si>
  <si>
    <t>c04</t>
  </si>
  <si>
    <t>k20</t>
  </si>
  <si>
    <t>k16</t>
  </si>
  <si>
    <t>k17</t>
  </si>
  <si>
    <t>k29</t>
  </si>
  <si>
    <t>f27</t>
  </si>
  <si>
    <t>f31</t>
  </si>
  <si>
    <t>f40</t>
  </si>
  <si>
    <t>f33</t>
  </si>
  <si>
    <t>f34</t>
  </si>
  <si>
    <t>f37</t>
  </si>
  <si>
    <t>m30</t>
  </si>
  <si>
    <t>m36</t>
  </si>
  <si>
    <t>m46</t>
  </si>
  <si>
    <t>m48</t>
  </si>
  <si>
    <t>u37</t>
  </si>
  <si>
    <t>u38</t>
  </si>
  <si>
    <t>u42</t>
  </si>
  <si>
    <t>第11回　王座戦男子メンバー表　男子</t>
  </si>
  <si>
    <t>第11回　王座戦女子メンバー表 女子</t>
  </si>
  <si>
    <t>８：４５までに本部に出席を届けること、グリフィンズ・うさかめ　は　１０時</t>
  </si>
  <si>
    <t>初回戦から　勝敗決定後　打ち切り</t>
  </si>
  <si>
    <t>１対戦を　ボール２球で行う</t>
  </si>
  <si>
    <t>１対戦でボール１缶（４球）使用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</si>
  <si>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</si>
  <si>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</si>
  <si>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</si>
  <si>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</si>
  <si>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</si>
  <si>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</si>
  <si>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</si>
  <si>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</si>
  <si>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</si>
  <si>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</si>
  <si>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</si>
  <si>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</si>
  <si>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</si>
  <si>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</si>
  <si>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</si>
  <si>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</si>
  <si>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</si>
  <si>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</si>
  <si>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</si>
  <si>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東近江市民</t>
  </si>
  <si>
    <t>東近江市民率</t>
  </si>
  <si>
    <t>Jr</t>
  </si>
  <si>
    <t>眞志</t>
  </si>
  <si>
    <t xml:space="preserve">山田  </t>
  </si>
  <si>
    <t>U28</t>
  </si>
  <si>
    <t>U31</t>
  </si>
  <si>
    <t>U32</t>
  </si>
  <si>
    <t>U33</t>
  </si>
  <si>
    <t>U34</t>
  </si>
  <si>
    <t>U35</t>
  </si>
  <si>
    <t>U36</t>
  </si>
  <si>
    <t>あつみ</t>
  </si>
  <si>
    <t>忠克</t>
  </si>
  <si>
    <t>OK</t>
  </si>
  <si>
    <t>安土ＴＣ</t>
  </si>
  <si>
    <t>男</t>
  </si>
  <si>
    <t>近江八幡市</t>
  </si>
  <si>
    <t>寺田</t>
  </si>
  <si>
    <t>昌登</t>
  </si>
  <si>
    <t>神山</t>
  </si>
  <si>
    <t>片山</t>
  </si>
  <si>
    <t>濱邊</t>
  </si>
  <si>
    <t>皓彦</t>
  </si>
  <si>
    <t>河村</t>
  </si>
  <si>
    <t>愛荘町</t>
  </si>
  <si>
    <t>松村</t>
  </si>
  <si>
    <t>住田</t>
  </si>
  <si>
    <t>安司</t>
  </si>
  <si>
    <t>北川</t>
  </si>
  <si>
    <t>脇野</t>
  </si>
  <si>
    <t>代表　八木篤司</t>
  </si>
  <si>
    <t>me-me-yagirock@siren.ocn.ne.jp</t>
  </si>
  <si>
    <t>東近江市民</t>
  </si>
  <si>
    <t>東近江市民率</t>
  </si>
  <si>
    <t>彦根市</t>
  </si>
  <si>
    <t>長浜市</t>
  </si>
  <si>
    <t>佐野</t>
  </si>
  <si>
    <t>田端</t>
  </si>
  <si>
    <t>土田</t>
  </si>
  <si>
    <t>米原市</t>
  </si>
  <si>
    <t>平塚</t>
  </si>
  <si>
    <t>聡</t>
  </si>
  <si>
    <t>近江八幡市</t>
  </si>
  <si>
    <t>女</t>
  </si>
  <si>
    <t>守山市</t>
  </si>
  <si>
    <t>東近江市</t>
  </si>
  <si>
    <t>川端</t>
  </si>
  <si>
    <t>文子</t>
  </si>
  <si>
    <t>近江八幡市</t>
  </si>
  <si>
    <t>湖南市</t>
  </si>
  <si>
    <t>草津市</t>
  </si>
  <si>
    <t>守山市</t>
  </si>
  <si>
    <t>栗東市</t>
  </si>
  <si>
    <t>大津市</t>
  </si>
  <si>
    <t>日野市</t>
  </si>
  <si>
    <t>野洲市</t>
  </si>
  <si>
    <t>京都市</t>
  </si>
  <si>
    <t>西　</t>
  </si>
  <si>
    <t>裕紀</t>
  </si>
  <si>
    <t>石田</t>
  </si>
  <si>
    <t>恵二</t>
  </si>
  <si>
    <t>浅田</t>
  </si>
  <si>
    <t>亜祐子</t>
  </si>
  <si>
    <t>女</t>
  </si>
  <si>
    <t>代表　吉岡　京子</t>
  </si>
  <si>
    <t>フレンズ</t>
  </si>
  <si>
    <t>水本</t>
  </si>
  <si>
    <t>佑人</t>
  </si>
  <si>
    <t>フレンズ</t>
  </si>
  <si>
    <t>Jr</t>
  </si>
  <si>
    <t>大島</t>
  </si>
  <si>
    <t>巧也</t>
  </si>
  <si>
    <t>野洲市</t>
  </si>
  <si>
    <t>宮岡</t>
  </si>
  <si>
    <t>俊勝</t>
  </si>
  <si>
    <t>土肥</t>
  </si>
  <si>
    <t>将博</t>
  </si>
  <si>
    <t>奥内</t>
  </si>
  <si>
    <t>栄治</t>
  </si>
  <si>
    <t>油利</t>
  </si>
  <si>
    <t>鈴木</t>
  </si>
  <si>
    <t>英夫</t>
  </si>
  <si>
    <t>長谷出</t>
  </si>
  <si>
    <t xml:space="preserve">山崎 </t>
  </si>
  <si>
    <t>伸一</t>
  </si>
  <si>
    <t>愛知郡</t>
  </si>
  <si>
    <t>米原市</t>
  </si>
  <si>
    <t>稙田</t>
  </si>
  <si>
    <t>優也</t>
  </si>
  <si>
    <t>善弘</t>
  </si>
  <si>
    <t>三代</t>
  </si>
  <si>
    <t>康成</t>
  </si>
  <si>
    <t>淳史</t>
  </si>
  <si>
    <t>フレンズ</t>
  </si>
  <si>
    <t>宇治市</t>
  </si>
  <si>
    <t>栗東市</t>
  </si>
  <si>
    <t>菜々</t>
  </si>
  <si>
    <t>植田</t>
  </si>
  <si>
    <t>早耶</t>
  </si>
  <si>
    <t>藤川</t>
  </si>
  <si>
    <t>和美</t>
  </si>
  <si>
    <t>犬上郡</t>
  </si>
  <si>
    <t>由紀子</t>
  </si>
  <si>
    <t>高島市</t>
  </si>
  <si>
    <t>光代</t>
  </si>
  <si>
    <t>節恵</t>
  </si>
  <si>
    <t>梨絵</t>
  </si>
  <si>
    <t>祐子</t>
  </si>
  <si>
    <t>家倉</t>
  </si>
  <si>
    <t>酒居</t>
  </si>
  <si>
    <t>辻</t>
  </si>
  <si>
    <t>寺岡</t>
  </si>
  <si>
    <t>将義</t>
  </si>
  <si>
    <t>磯崎</t>
  </si>
  <si>
    <t>太一</t>
  </si>
  <si>
    <t>大瀧</t>
  </si>
  <si>
    <t>育美</t>
  </si>
  <si>
    <t>大瀧育美</t>
  </si>
  <si>
    <t>フレンズ</t>
  </si>
  <si>
    <t>明香</t>
  </si>
  <si>
    <t>松村明香</t>
  </si>
  <si>
    <t>グリフィンズ</t>
  </si>
  <si>
    <t>井上</t>
  </si>
  <si>
    <t>聖哉</t>
  </si>
  <si>
    <t>東近江グリフィンズ</t>
  </si>
  <si>
    <t>東近江市</t>
  </si>
  <si>
    <t>井ノ口</t>
  </si>
  <si>
    <t>弘祐</t>
  </si>
  <si>
    <t>グリフィンズ</t>
  </si>
  <si>
    <t>東近江グリフィンズ</t>
  </si>
  <si>
    <t>慎也</t>
  </si>
  <si>
    <t>東近江グリフィンズ</t>
  </si>
  <si>
    <t>幹也</t>
  </si>
  <si>
    <t>グリフィンズ</t>
  </si>
  <si>
    <t>東近江グリフィンズ</t>
  </si>
  <si>
    <t>男</t>
  </si>
  <si>
    <t>グリフィンズ</t>
  </si>
  <si>
    <t>東近江グリフィンズ</t>
  </si>
  <si>
    <t>男</t>
  </si>
  <si>
    <t>岡　</t>
  </si>
  <si>
    <t>草津市</t>
  </si>
  <si>
    <t>岡田</t>
  </si>
  <si>
    <t>真樹</t>
  </si>
  <si>
    <t>高島市</t>
  </si>
  <si>
    <t>奥村</t>
  </si>
  <si>
    <t>隆広</t>
  </si>
  <si>
    <t>男</t>
  </si>
  <si>
    <t>河内</t>
  </si>
  <si>
    <t>滋人</t>
  </si>
  <si>
    <t>将士</t>
  </si>
  <si>
    <t>蒲生郡</t>
  </si>
  <si>
    <t>中田</t>
  </si>
  <si>
    <t>富憲</t>
  </si>
  <si>
    <t>鍋内</t>
  </si>
  <si>
    <t>雄樹</t>
  </si>
  <si>
    <t>西原</t>
  </si>
  <si>
    <t>達也</t>
  </si>
  <si>
    <t>京都府</t>
  </si>
  <si>
    <t>長谷川</t>
  </si>
  <si>
    <t>俊二</t>
  </si>
  <si>
    <t>　豊</t>
  </si>
  <si>
    <t>甲賀市</t>
  </si>
  <si>
    <t>福永</t>
  </si>
  <si>
    <t>有史</t>
  </si>
  <si>
    <t>藤井</t>
  </si>
  <si>
    <t>正和</t>
  </si>
  <si>
    <t>堀場</t>
  </si>
  <si>
    <t>俊宏</t>
  </si>
  <si>
    <t>鈎　</t>
  </si>
  <si>
    <t>優介</t>
  </si>
  <si>
    <t>吉川</t>
  </si>
  <si>
    <t>聖也</t>
  </si>
  <si>
    <t>渡辺</t>
  </si>
  <si>
    <t>裕士</t>
  </si>
  <si>
    <t>遠藤</t>
  </si>
  <si>
    <t>真依</t>
  </si>
  <si>
    <t>出口</t>
  </si>
  <si>
    <t>深尾</t>
  </si>
  <si>
    <t>純子</t>
  </si>
  <si>
    <t>順子</t>
  </si>
  <si>
    <t>女</t>
  </si>
  <si>
    <t>雅幸</t>
  </si>
  <si>
    <t>　杉山邦夫</t>
  </si>
  <si>
    <t>ｎｙｋｚ91963＠gaia.eonet.ne.jp</t>
  </si>
  <si>
    <t>東近江市民</t>
  </si>
  <si>
    <t>東近江市民率</t>
  </si>
  <si>
    <t>東近江市</t>
  </si>
  <si>
    <t>M02</t>
  </si>
  <si>
    <t>稲泉　</t>
  </si>
  <si>
    <t>近江八幡市</t>
  </si>
  <si>
    <t>出雲市</t>
  </si>
  <si>
    <t>典人</t>
  </si>
  <si>
    <t>二ツ井</t>
  </si>
  <si>
    <t>裕也</t>
  </si>
  <si>
    <t>森永</t>
  </si>
  <si>
    <t>洋介</t>
  </si>
  <si>
    <t>辰巳</t>
  </si>
  <si>
    <t>米倉</t>
  </si>
  <si>
    <t>政已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</si>
  <si>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</si>
  <si>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</si>
  <si>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</si>
  <si>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</si>
  <si>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</si>
  <si>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</si>
  <si>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</si>
  <si>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</si>
  <si>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女</t>
  </si>
  <si>
    <t>愛知郡</t>
  </si>
  <si>
    <t>後藤</t>
  </si>
  <si>
    <t>圭介</t>
  </si>
  <si>
    <t>晃平</t>
  </si>
  <si>
    <t>原田</t>
  </si>
  <si>
    <t>真稔</t>
  </si>
  <si>
    <t>池内</t>
  </si>
  <si>
    <t>伸介</t>
  </si>
  <si>
    <t>彰</t>
  </si>
  <si>
    <t>佐用</t>
  </si>
  <si>
    <t>康啓</t>
  </si>
  <si>
    <t>岩田</t>
  </si>
  <si>
    <t>光央</t>
  </si>
  <si>
    <t>月森</t>
  </si>
  <si>
    <t>大</t>
  </si>
  <si>
    <t>三神</t>
  </si>
  <si>
    <t>秀嗣</t>
  </si>
  <si>
    <t>栗東市</t>
  </si>
  <si>
    <t>庸子</t>
  </si>
  <si>
    <t>代表 池野稔</t>
  </si>
  <si>
    <t>ｒｈ＠ａｏｂａ-ｍｄｈｐ．Ｊｐ</t>
  </si>
  <si>
    <t>東近江市民</t>
  </si>
  <si>
    <t>東近江市民率</t>
  </si>
  <si>
    <t>池野</t>
  </si>
  <si>
    <t>稔</t>
  </si>
  <si>
    <t>小川</t>
  </si>
  <si>
    <t>文雄</t>
  </si>
  <si>
    <t>近江八幡市</t>
  </si>
  <si>
    <t>典子</t>
  </si>
  <si>
    <t>赤堀</t>
  </si>
  <si>
    <t>Ｏ09</t>
  </si>
  <si>
    <t>大林</t>
  </si>
  <si>
    <t>久</t>
  </si>
  <si>
    <t>樺島</t>
  </si>
  <si>
    <t>高田</t>
  </si>
  <si>
    <t>洋治</t>
  </si>
  <si>
    <t>潤</t>
  </si>
  <si>
    <t>羽田</t>
  </si>
  <si>
    <t>昭夫</t>
  </si>
  <si>
    <t>樋山</t>
  </si>
  <si>
    <t>達哉</t>
  </si>
  <si>
    <t>前田</t>
  </si>
  <si>
    <t>征人</t>
  </si>
  <si>
    <t>知司</t>
  </si>
  <si>
    <t>プラチナ</t>
  </si>
  <si>
    <t>東近江市</t>
  </si>
  <si>
    <t>飯塚</t>
  </si>
  <si>
    <t>澤井</t>
  </si>
  <si>
    <t>恵子</t>
  </si>
  <si>
    <t>田邉</t>
  </si>
  <si>
    <t>俊子</t>
  </si>
  <si>
    <t>平野</t>
  </si>
  <si>
    <t>志津子</t>
  </si>
  <si>
    <t>サプラ　</t>
  </si>
  <si>
    <t>坂口</t>
  </si>
  <si>
    <t>代表　片岡一寿</t>
  </si>
  <si>
    <t>ptkq67180＠yahoo.co.jp</t>
  </si>
  <si>
    <t>うさぎとかめの集い</t>
  </si>
  <si>
    <t>竜王町</t>
  </si>
  <si>
    <t>岡原</t>
  </si>
  <si>
    <t>裕一</t>
  </si>
  <si>
    <t>木下</t>
  </si>
  <si>
    <t>進</t>
  </si>
  <si>
    <t>多賀町</t>
  </si>
  <si>
    <t>凜耶</t>
  </si>
  <si>
    <t>皓太</t>
  </si>
  <si>
    <t>駿哉</t>
  </si>
  <si>
    <t>吉村</t>
  </si>
  <si>
    <t>今井</t>
  </si>
  <si>
    <t>植垣</t>
  </si>
  <si>
    <t>貴美子</t>
  </si>
  <si>
    <t>川崎</t>
  </si>
  <si>
    <t>悦子</t>
  </si>
  <si>
    <t>杉本</t>
  </si>
  <si>
    <t>佳美</t>
  </si>
  <si>
    <t>矢野</t>
  </si>
  <si>
    <t>彦根市</t>
  </si>
  <si>
    <t>桃歌</t>
  </si>
  <si>
    <t>村井</t>
  </si>
  <si>
    <t>鹿取</t>
  </si>
  <si>
    <t>久田</t>
  </si>
  <si>
    <t>王座戦　歴代入賞チーム</t>
  </si>
  <si>
    <t>大会年度</t>
  </si>
  <si>
    <t>男子優勝</t>
  </si>
  <si>
    <t>男子準優勝</t>
  </si>
  <si>
    <t>女子優勝</t>
  </si>
  <si>
    <t>女子準優勝</t>
  </si>
  <si>
    <t>八</t>
  </si>
  <si>
    <t xml:space="preserve">第　1回　1986 </t>
  </si>
  <si>
    <t>京セラ　Ａ</t>
  </si>
  <si>
    <t>ＪＡＣＫ</t>
  </si>
  <si>
    <t>ＪＡＣＫ　Ａ</t>
  </si>
  <si>
    <t>ミモザ　Ａ</t>
  </si>
  <si>
    <t>日</t>
  </si>
  <si>
    <t>第　2回　1987</t>
  </si>
  <si>
    <t>村田　Ｂ</t>
  </si>
  <si>
    <t>ＪＡＣＫ　Ｂ</t>
  </si>
  <si>
    <t>市</t>
  </si>
  <si>
    <t>第　3回　1988</t>
  </si>
  <si>
    <t>京セラ八日市</t>
  </si>
  <si>
    <t>ミモザ</t>
  </si>
  <si>
    <t>コスモス　Ｂ</t>
  </si>
  <si>
    <t>第　4回　1989</t>
  </si>
  <si>
    <t>彦根ＴＣ</t>
  </si>
  <si>
    <t>第　5回　1990</t>
  </si>
  <si>
    <t>村田</t>
  </si>
  <si>
    <t>第　６回　1991</t>
  </si>
  <si>
    <t>村田野洲　Ａ</t>
  </si>
  <si>
    <t>スクリーン</t>
  </si>
  <si>
    <t>松下電器</t>
  </si>
  <si>
    <t>第　７回　1992</t>
  </si>
  <si>
    <t>第　８回　1993</t>
  </si>
  <si>
    <t>第　９回　1994</t>
  </si>
  <si>
    <t>第１０回　1995</t>
  </si>
  <si>
    <t>第１１回　1996</t>
  </si>
  <si>
    <t>彦根グリーン</t>
  </si>
  <si>
    <t>Kﾃﾆｽｶﾚｯｼﾞ水</t>
  </si>
  <si>
    <t>第１２回　1997</t>
  </si>
  <si>
    <t>第１３回　1998</t>
  </si>
  <si>
    <t>村田八日市　Ａ</t>
  </si>
  <si>
    <t>Kﾃﾆｽｶﾚｯｼﾞ火</t>
  </si>
  <si>
    <t>Kﾃﾆｽｶﾚｯｼﾞ　Ｂ</t>
  </si>
  <si>
    <t>第１４回　1999</t>
  </si>
  <si>
    <t>ＪＡＣＫ　Ｊｒ</t>
  </si>
  <si>
    <t>Kﾃﾆｽｶﾚｯｼﾞ月</t>
  </si>
  <si>
    <t>Kﾃﾆｽｶﾚｯｼﾞ　Ａ</t>
  </si>
  <si>
    <t>第１５回　2000</t>
  </si>
  <si>
    <t>Kﾃﾆｽ &amp; H.S</t>
  </si>
  <si>
    <t>Kﾃﾆｽ &amp; T.U</t>
  </si>
  <si>
    <t>第１6回　2001</t>
  </si>
  <si>
    <t>Ｋﾃﾆｽｶﾚｯｼﾞ　Ａ</t>
  </si>
  <si>
    <t>ＪＡＣＫ　ＯＧ</t>
  </si>
  <si>
    <t>第１７回　2002</t>
  </si>
  <si>
    <t>東山　Ａ</t>
  </si>
  <si>
    <t>ボスセブン</t>
  </si>
  <si>
    <t>第１８回　2003</t>
  </si>
  <si>
    <t>球姫JOY290</t>
  </si>
  <si>
    <t>花より団子</t>
  </si>
  <si>
    <t>球姫JOYフリー</t>
  </si>
  <si>
    <t>第１９回　2004</t>
  </si>
  <si>
    <t>More ＆ More</t>
  </si>
  <si>
    <t>ﾃﾆｽｼﾞｬﾗﾝJr</t>
  </si>
  <si>
    <t>東</t>
  </si>
  <si>
    <t>第１回    2005</t>
  </si>
  <si>
    <t>アジア庭球倶楽部</t>
  </si>
  <si>
    <t>アドバンス</t>
  </si>
  <si>
    <t>近</t>
  </si>
  <si>
    <t>第2回    2006</t>
  </si>
  <si>
    <t>Kﾃﾆｽｶﾚｯｼﾞ</t>
  </si>
  <si>
    <t>Pin. TC</t>
  </si>
  <si>
    <t>コスモンB</t>
  </si>
  <si>
    <t>Ｋﾃﾆｽｶﾚｯｼﾞ　B</t>
  </si>
  <si>
    <t>江</t>
  </si>
  <si>
    <t>第3回    2007</t>
  </si>
  <si>
    <t>KﾃﾆｽｶﾚｯｼﾞA</t>
  </si>
  <si>
    <t>TTテニス</t>
  </si>
  <si>
    <t>市</t>
  </si>
  <si>
    <t>第4回    2008</t>
  </si>
  <si>
    <t>第5回    2009</t>
  </si>
  <si>
    <t>彦根グリーンTC</t>
  </si>
  <si>
    <t>フレンズ</t>
  </si>
  <si>
    <t>第6回    2010</t>
  </si>
  <si>
    <t>Kﾃﾆｽｶﾚｯｼﾞ　B</t>
  </si>
  <si>
    <t>第7回　　2011</t>
  </si>
  <si>
    <t>第8回2012.10.7</t>
  </si>
  <si>
    <t>第９回2013.10.13</t>
  </si>
  <si>
    <t>グリふぃんA</t>
  </si>
  <si>
    <t>グリふぃんA</t>
  </si>
  <si>
    <t>ぼんズ</t>
  </si>
  <si>
    <t>ウィンターシングルス（男子A・B級、女子A・B級）</t>
  </si>
  <si>
    <t>行本</t>
  </si>
  <si>
    <t>晃子</t>
  </si>
  <si>
    <t>剛</t>
  </si>
  <si>
    <t>男子の部</t>
  </si>
  <si>
    <t>女子の部</t>
  </si>
  <si>
    <t>3位決定戦</t>
  </si>
  <si>
    <t>優勝</t>
  </si>
  <si>
    <t>ひばり公園　外Ａ・Ｂ</t>
  </si>
  <si>
    <t>村田</t>
  </si>
  <si>
    <t>　　優　勝</t>
  </si>
  <si>
    <t>東近江グリフィンズ</t>
  </si>
  <si>
    <t>ひばり外Ａ～D、村田製作所コート、すこやかの杜</t>
  </si>
  <si>
    <t>登録ナンバー</t>
  </si>
  <si>
    <t>数行</t>
  </si>
  <si>
    <t>男</t>
  </si>
  <si>
    <t>A02</t>
  </si>
  <si>
    <t>A03</t>
  </si>
  <si>
    <t>岡本</t>
  </si>
  <si>
    <t>A04</t>
  </si>
  <si>
    <t>小倉</t>
  </si>
  <si>
    <t>俊郎</t>
  </si>
  <si>
    <t>A05</t>
  </si>
  <si>
    <t>片岡</t>
  </si>
  <si>
    <t>A06</t>
  </si>
  <si>
    <t>A07</t>
  </si>
  <si>
    <t>北野</t>
  </si>
  <si>
    <t>智尋</t>
  </si>
  <si>
    <t>A08</t>
  </si>
  <si>
    <t>木森</t>
  </si>
  <si>
    <t>厚志</t>
  </si>
  <si>
    <t>A09</t>
  </si>
  <si>
    <t>正行</t>
  </si>
  <si>
    <t>A10</t>
  </si>
  <si>
    <t>田中</t>
  </si>
  <si>
    <t>宏樹</t>
  </si>
  <si>
    <t>坪田</t>
  </si>
  <si>
    <t>敏裕</t>
  </si>
  <si>
    <t>中村</t>
  </si>
  <si>
    <t>生岩</t>
  </si>
  <si>
    <t>寛史</t>
  </si>
  <si>
    <t>濱田</t>
  </si>
  <si>
    <t>別宮</t>
  </si>
  <si>
    <t>敏朗</t>
  </si>
  <si>
    <t>松岡</t>
  </si>
  <si>
    <t>俊孝</t>
  </si>
  <si>
    <t>宮本</t>
  </si>
  <si>
    <t>佳明</t>
  </si>
  <si>
    <t>梅田</t>
  </si>
  <si>
    <t>陽子</t>
  </si>
  <si>
    <t>女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</si>
  <si>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</si>
  <si>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</si>
  <si>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</si>
  <si>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</si>
  <si>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</si>
  <si>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</si>
  <si>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</si>
  <si>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</si>
  <si>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</si>
  <si>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</si>
  <si>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</si>
  <si>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</si>
  <si>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</si>
  <si>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</si>
  <si>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</si>
  <si>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</si>
  <si>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</si>
  <si>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</si>
  <si>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</si>
  <si>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</si>
  <si>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</si>
  <si>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</si>
  <si>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</si>
  <si>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</si>
  <si>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</si>
  <si>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</si>
  <si>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</si>
  <si>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</si>
  <si>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</si>
  <si>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</si>
  <si>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京セラTC</t>
  </si>
  <si>
    <t>C01</t>
  </si>
  <si>
    <t>春己</t>
  </si>
  <si>
    <t>京セラ</t>
  </si>
  <si>
    <t>C02</t>
  </si>
  <si>
    <t>竹村</t>
  </si>
  <si>
    <t>仁志</t>
  </si>
  <si>
    <t>C03</t>
  </si>
  <si>
    <t>奥田</t>
  </si>
  <si>
    <t>康博</t>
  </si>
  <si>
    <t>C04</t>
  </si>
  <si>
    <t>C05</t>
  </si>
  <si>
    <t>山本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</si>
  <si>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</si>
  <si>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</si>
  <si>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</si>
  <si>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</si>
  <si>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</si>
  <si>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</si>
  <si>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</si>
  <si>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</si>
  <si>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C09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</si>
  <si>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</si>
  <si>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</si>
  <si>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</si>
  <si>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</si>
  <si>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</si>
  <si>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</si>
  <si>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</si>
  <si>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</si>
  <si>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</si>
  <si>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</si>
  <si>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</si>
  <si>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</si>
  <si>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</si>
  <si>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</si>
  <si>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</si>
  <si>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</si>
  <si>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</si>
  <si>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</si>
  <si>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</si>
  <si>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</si>
  <si>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</si>
  <si>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</si>
  <si>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</si>
  <si>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</si>
  <si>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</si>
  <si>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</si>
  <si>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</si>
  <si>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</si>
  <si>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</si>
  <si>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</si>
  <si>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</si>
  <si>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</si>
  <si>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</si>
  <si>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</si>
  <si>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</si>
  <si>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</si>
  <si>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</si>
  <si>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</si>
  <si>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</si>
  <si>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</si>
  <si>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</si>
  <si>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</si>
  <si>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</si>
  <si>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</si>
  <si>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</si>
  <si>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</si>
  <si>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</si>
  <si>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</si>
  <si>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</si>
  <si>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</si>
  <si>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</si>
  <si>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</si>
  <si>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</si>
  <si>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</si>
  <si>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</si>
  <si>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</si>
  <si>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</si>
  <si>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</si>
  <si>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</si>
  <si>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</si>
  <si>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</si>
  <si>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</si>
  <si>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</si>
  <si>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</si>
  <si>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</si>
  <si>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</si>
  <si>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</si>
  <si>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牟田</t>
  </si>
  <si>
    <t>真人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</si>
  <si>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</si>
  <si>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</si>
  <si>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</si>
  <si>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</si>
  <si>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</si>
  <si>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</si>
  <si>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</si>
  <si>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</si>
  <si>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</si>
  <si>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</si>
  <si>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</si>
  <si>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</si>
  <si>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</si>
  <si>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</si>
  <si>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</si>
  <si>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</si>
  <si>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</si>
  <si>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</si>
  <si>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</si>
  <si>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</si>
  <si>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</si>
  <si>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</si>
  <si>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</si>
  <si>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</si>
  <si>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</si>
  <si>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</si>
  <si>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</si>
  <si>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</si>
  <si>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</si>
  <si>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</si>
  <si>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</si>
  <si>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</si>
  <si>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</si>
  <si>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</si>
  <si>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</si>
  <si>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</si>
  <si>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淳</t>
  </si>
  <si>
    <t>貴子</t>
  </si>
  <si>
    <t>石橋</t>
  </si>
  <si>
    <t>和基</t>
  </si>
  <si>
    <t>梅本</t>
  </si>
  <si>
    <t>彬充</t>
  </si>
  <si>
    <t>浦崎</t>
  </si>
  <si>
    <t>康平</t>
  </si>
  <si>
    <t>大樹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</si>
  <si>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</si>
  <si>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</si>
  <si>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</si>
  <si>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</si>
  <si>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</si>
  <si>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</si>
  <si>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</si>
  <si>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</si>
  <si>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</si>
  <si>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</si>
  <si>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</si>
  <si>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</si>
  <si>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</si>
  <si>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</si>
  <si>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</si>
  <si>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</si>
  <si>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村上</t>
  </si>
  <si>
    <t>朋也</t>
  </si>
  <si>
    <t>俊輔</t>
  </si>
  <si>
    <t>有香里</t>
  </si>
  <si>
    <t>三崎</t>
  </si>
  <si>
    <t>真依</t>
  </si>
  <si>
    <t>川上</t>
  </si>
  <si>
    <t>K01</t>
  </si>
  <si>
    <t>Kテニス</t>
  </si>
  <si>
    <t>Ｋテニスカレッジ</t>
  </si>
  <si>
    <t>K02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</si>
  <si>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</si>
  <si>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</si>
  <si>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</si>
  <si>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</si>
  <si>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</si>
  <si>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</si>
  <si>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</si>
  <si>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</si>
  <si>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</si>
  <si>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</si>
  <si>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</si>
  <si>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</si>
  <si>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</si>
  <si>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</si>
  <si>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木村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</si>
  <si>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</si>
  <si>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</si>
  <si>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</si>
  <si>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</si>
  <si>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</si>
  <si>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</si>
  <si>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</si>
  <si>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</si>
  <si>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</si>
  <si>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</si>
  <si>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</si>
  <si>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</si>
  <si>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</si>
  <si>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</si>
  <si>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</si>
  <si>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</si>
  <si>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</si>
  <si>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</si>
  <si>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</si>
  <si>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山口</t>
  </si>
  <si>
    <t>直彦</t>
  </si>
  <si>
    <t>K23</t>
  </si>
  <si>
    <t>真彦</t>
  </si>
  <si>
    <t>K24</t>
  </si>
  <si>
    <t>K25</t>
  </si>
  <si>
    <t>修平</t>
  </si>
  <si>
    <t>K26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</si>
  <si>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</si>
  <si>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</si>
  <si>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</si>
  <si>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</si>
  <si>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</si>
  <si>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</si>
  <si>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</si>
  <si>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</si>
  <si>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</si>
  <si>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</si>
  <si>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</si>
  <si>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</si>
  <si>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裕美</t>
  </si>
  <si>
    <t>村田八日市</t>
  </si>
  <si>
    <t>安久</t>
  </si>
  <si>
    <t>智之</t>
  </si>
  <si>
    <t>伊藤</t>
  </si>
  <si>
    <t>弘将</t>
  </si>
  <si>
    <t>M03</t>
  </si>
  <si>
    <t>M04</t>
  </si>
  <si>
    <t>岡川</t>
  </si>
  <si>
    <t>謙二</t>
  </si>
  <si>
    <t>M05</t>
  </si>
  <si>
    <t>岡田</t>
  </si>
  <si>
    <t>貴行</t>
  </si>
  <si>
    <t>M06</t>
  </si>
  <si>
    <t>河野</t>
  </si>
  <si>
    <t>浩一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</si>
  <si>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</si>
  <si>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</si>
  <si>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</si>
  <si>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</si>
  <si>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</si>
  <si>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</si>
  <si>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</si>
  <si>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</si>
  <si>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</si>
  <si>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</si>
  <si>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</si>
  <si>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</si>
  <si>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</si>
  <si>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</si>
  <si>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</si>
  <si>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</si>
  <si>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</si>
  <si>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川原</t>
  </si>
  <si>
    <t>慎洋</t>
  </si>
  <si>
    <t>M17</t>
  </si>
  <si>
    <t>英二</t>
  </si>
  <si>
    <t>M18</t>
  </si>
  <si>
    <t>泉谷</t>
  </si>
  <si>
    <t>純也</t>
  </si>
  <si>
    <t>M19</t>
  </si>
  <si>
    <t>浅田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</si>
  <si>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</si>
  <si>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</si>
  <si>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</si>
  <si>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</si>
  <si>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</si>
  <si>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</si>
  <si>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</si>
  <si>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</si>
  <si>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</si>
  <si>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</si>
  <si>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</si>
  <si>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</si>
  <si>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</si>
  <si>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</si>
  <si>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</si>
  <si>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</si>
  <si>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</si>
  <si>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</si>
  <si>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</si>
  <si>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</si>
  <si>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</si>
  <si>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</si>
  <si>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</si>
  <si>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</si>
  <si>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</si>
  <si>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</si>
  <si>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</si>
  <si>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</si>
  <si>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</si>
  <si>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西澤</t>
  </si>
  <si>
    <t>友紀</t>
  </si>
  <si>
    <t>M36</t>
  </si>
  <si>
    <t>美弥子</t>
  </si>
  <si>
    <t>M37</t>
  </si>
  <si>
    <t>速水</t>
  </si>
  <si>
    <t>直美</t>
  </si>
  <si>
    <t>M38</t>
  </si>
  <si>
    <t>多田</t>
  </si>
  <si>
    <t>麻実</t>
  </si>
  <si>
    <t>M39</t>
  </si>
  <si>
    <t>純子</t>
  </si>
  <si>
    <t>M40</t>
  </si>
  <si>
    <t>M41</t>
  </si>
  <si>
    <t>堀田</t>
  </si>
  <si>
    <t>明子</t>
  </si>
  <si>
    <t>M42</t>
  </si>
  <si>
    <t>M43</t>
  </si>
  <si>
    <t>M44</t>
  </si>
  <si>
    <t>P03</t>
  </si>
  <si>
    <t>P04</t>
  </si>
  <si>
    <t>P05</t>
  </si>
  <si>
    <t>P06</t>
  </si>
  <si>
    <t>P07</t>
  </si>
  <si>
    <t>P08</t>
  </si>
  <si>
    <t>井内</t>
  </si>
  <si>
    <t>一博</t>
  </si>
  <si>
    <t>竹下</t>
  </si>
  <si>
    <t>英伸</t>
  </si>
  <si>
    <t>舘形</t>
  </si>
  <si>
    <t>和典</t>
  </si>
  <si>
    <t>高瀬</t>
  </si>
  <si>
    <t>うさかめ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</si>
  <si>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</si>
  <si>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</si>
  <si>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</si>
  <si>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</si>
  <si>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</si>
  <si>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</si>
  <si>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</si>
  <si>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</si>
  <si>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</si>
  <si>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</si>
  <si>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</si>
  <si>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</si>
  <si>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</si>
  <si>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</si>
  <si>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</si>
  <si>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</si>
  <si>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</si>
  <si>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</si>
  <si>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</si>
  <si>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</si>
  <si>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</si>
  <si>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</si>
  <si>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</si>
  <si>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</si>
  <si>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</si>
  <si>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淳子</t>
  </si>
  <si>
    <t>U29</t>
  </si>
  <si>
    <t>U30</t>
  </si>
  <si>
    <t>村田野洲</t>
  </si>
  <si>
    <t>登録メンバー</t>
  </si>
  <si>
    <t>池端</t>
  </si>
  <si>
    <t>誠治</t>
  </si>
  <si>
    <t>ぼんズ</t>
  </si>
  <si>
    <t>和彦</t>
  </si>
  <si>
    <t>押谷</t>
  </si>
  <si>
    <t>繁樹</t>
  </si>
  <si>
    <t>ぼんズ</t>
  </si>
  <si>
    <t>太郎</t>
  </si>
  <si>
    <t>谷口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</si>
  <si>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</si>
  <si>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</si>
  <si>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</si>
  <si>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</si>
  <si>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</si>
  <si>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</si>
  <si>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</si>
  <si>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</si>
  <si>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</si>
  <si>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</si>
  <si>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</si>
  <si>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</si>
  <si>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山本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</si>
  <si>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</si>
  <si>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</si>
  <si>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</si>
  <si>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</si>
  <si>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</si>
  <si>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</si>
  <si>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</si>
  <si>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</si>
  <si>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</si>
  <si>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中村</t>
  </si>
  <si>
    <t>千春</t>
  </si>
  <si>
    <t>廣部</t>
  </si>
  <si>
    <t>藤田</t>
  </si>
  <si>
    <t>博美</t>
  </si>
  <si>
    <t>藤原</t>
  </si>
  <si>
    <t>泰子</t>
  </si>
  <si>
    <t>軽部</t>
  </si>
  <si>
    <t>純一</t>
  </si>
  <si>
    <t xml:space="preserve">小路  </t>
  </si>
  <si>
    <t>貴</t>
  </si>
  <si>
    <t>清水</t>
  </si>
  <si>
    <t>田村</t>
  </si>
  <si>
    <t>浩</t>
  </si>
  <si>
    <t>森本</t>
  </si>
  <si>
    <t>進太郎</t>
  </si>
  <si>
    <t>岩崎</t>
  </si>
  <si>
    <t>佳子</t>
  </si>
  <si>
    <t>美代子</t>
  </si>
  <si>
    <t>筒井</t>
  </si>
  <si>
    <t>布藤</t>
  </si>
  <si>
    <t>江実子</t>
  </si>
  <si>
    <t>平岩</t>
  </si>
  <si>
    <t>とも江</t>
  </si>
  <si>
    <t>松井</t>
  </si>
  <si>
    <t>美和子</t>
  </si>
  <si>
    <t>和代</t>
  </si>
  <si>
    <t>幸子</t>
  </si>
  <si>
    <t>本池</t>
  </si>
  <si>
    <t>清子</t>
  </si>
  <si>
    <t>由美子</t>
  </si>
  <si>
    <t>美弥子</t>
  </si>
  <si>
    <t>吉岡</t>
  </si>
  <si>
    <t>京子</t>
  </si>
  <si>
    <t>福島</t>
  </si>
  <si>
    <t>麻公</t>
  </si>
  <si>
    <t>浜田</t>
  </si>
  <si>
    <t>豊</t>
  </si>
  <si>
    <t>男</t>
  </si>
  <si>
    <t>中川</t>
  </si>
  <si>
    <t>男</t>
  </si>
  <si>
    <t>越智</t>
  </si>
  <si>
    <t>友希</t>
  </si>
  <si>
    <t>男</t>
  </si>
  <si>
    <t>仁史</t>
  </si>
  <si>
    <t>グリフィンズ</t>
  </si>
  <si>
    <t>佐藤</t>
  </si>
  <si>
    <t>グリフィンズ</t>
  </si>
  <si>
    <t>直也</t>
  </si>
  <si>
    <t>玉井</t>
  </si>
  <si>
    <t>良枝</t>
  </si>
  <si>
    <t>吹田</t>
  </si>
  <si>
    <t>湖東プラチナ</t>
  </si>
  <si>
    <t>プラチナ</t>
  </si>
  <si>
    <t>プラチナ</t>
  </si>
  <si>
    <t>中野</t>
  </si>
  <si>
    <t>哲也</t>
  </si>
  <si>
    <t>廣</t>
  </si>
  <si>
    <t>藤本</t>
  </si>
  <si>
    <t>昌彦</t>
  </si>
  <si>
    <t>安田</t>
  </si>
  <si>
    <t>アイ子</t>
  </si>
  <si>
    <t>大橋</t>
  </si>
  <si>
    <t>富子</t>
  </si>
  <si>
    <t>川勝</t>
  </si>
  <si>
    <t>豊子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</si>
  <si>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</si>
  <si>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</si>
  <si>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</si>
  <si>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</si>
  <si>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</si>
  <si>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</si>
  <si>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</si>
  <si>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</si>
  <si>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</si>
  <si>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</si>
  <si>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</si>
  <si>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</si>
  <si>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 xml:space="preserve">片岡  </t>
  </si>
  <si>
    <t>大</t>
  </si>
  <si>
    <t>亀井</t>
  </si>
  <si>
    <t>雅嗣</t>
  </si>
  <si>
    <t>竹田</t>
  </si>
  <si>
    <t>圭佑</t>
  </si>
  <si>
    <t>峠岡</t>
  </si>
  <si>
    <t>幸良</t>
  </si>
  <si>
    <t>山田</t>
  </si>
  <si>
    <t>智史</t>
  </si>
  <si>
    <t>昌紀</t>
  </si>
  <si>
    <t>浩之</t>
  </si>
  <si>
    <t>古株</t>
  </si>
  <si>
    <t>田中</t>
  </si>
  <si>
    <t>有紀</t>
  </si>
  <si>
    <t>苗村</t>
  </si>
  <si>
    <t>直子</t>
  </si>
  <si>
    <t>晃代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</si>
  <si>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</si>
  <si>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</si>
  <si>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</si>
  <si>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</si>
  <si>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</si>
  <si>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</si>
  <si>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</si>
  <si>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</si>
  <si>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</si>
  <si>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</si>
  <si>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</si>
  <si>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</si>
  <si>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</si>
  <si>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</si>
  <si>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</si>
  <si>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</si>
  <si>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</si>
  <si>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</si>
  <si>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</si>
  <si>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</si>
  <si>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</si>
  <si>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</si>
  <si>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</si>
  <si>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</si>
  <si>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</si>
  <si>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</si>
  <si>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</si>
  <si>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</si>
  <si>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</si>
  <si>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</si>
  <si>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</si>
  <si>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</si>
  <si>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</si>
  <si>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</si>
  <si>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</si>
  <si>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</si>
  <si>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</si>
  <si>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</si>
  <si>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</si>
  <si>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聡</t>
  </si>
  <si>
    <t>M45</t>
  </si>
  <si>
    <t>M46</t>
  </si>
  <si>
    <t>P09</t>
  </si>
  <si>
    <t>B</t>
  </si>
  <si>
    <t>C</t>
  </si>
  <si>
    <t>A</t>
  </si>
  <si>
    <t>B</t>
  </si>
  <si>
    <t>S</t>
  </si>
  <si>
    <t>BYE</t>
  </si>
  <si>
    <t>BYE</t>
  </si>
  <si>
    <t>BYE</t>
  </si>
  <si>
    <t>-</t>
  </si>
  <si>
    <t>チームメンバー全員が揃っていること</t>
  </si>
  <si>
    <t>BYE</t>
  </si>
  <si>
    <t>〔</t>
  </si>
  <si>
    <t>-</t>
  </si>
  <si>
    <t>〔</t>
  </si>
  <si>
    <t>〔</t>
  </si>
  <si>
    <t>3位</t>
  </si>
  <si>
    <t>コンソレーション</t>
  </si>
  <si>
    <t>ひばり</t>
  </si>
  <si>
    <t>ひばり</t>
  </si>
  <si>
    <t>BYE</t>
  </si>
  <si>
    <t>ひばり公園Ｂ・Ｃ・Ｄ</t>
  </si>
  <si>
    <t>1セットマッチ（６－６タイブレーク）ノーアド方式</t>
  </si>
  <si>
    <t>1セットマッチ(5-5タイブレーク）ノーアド方式</t>
  </si>
  <si>
    <t>ひばり公園　ドームA・Ｂ　8：45までに本部に出席を届ける</t>
  </si>
  <si>
    <t>リーグ</t>
  </si>
  <si>
    <t>成　績</t>
  </si>
  <si>
    <t>順　位</t>
  </si>
  <si>
    <t>かめの集い</t>
  </si>
  <si>
    <t>村田八日市</t>
  </si>
  <si>
    <t>-</t>
  </si>
  <si>
    <t>-</t>
  </si>
  <si>
    <t>ＴＣ</t>
  </si>
  <si>
    <t>フレンズ</t>
  </si>
  <si>
    <t>Ｈ</t>
  </si>
  <si>
    <t>順位決定方法　①勝数　②直接対決　③取得セット率（取得セット数/全セット数）</t>
  </si>
  <si>
    <t>④取得ゲーム率（取得ゲーム数/全ゲーム数）</t>
  </si>
  <si>
    <t>第11回東近江市　王座戦</t>
  </si>
  <si>
    <t>ＢＹＥ</t>
  </si>
  <si>
    <t>ＢＹＥ</t>
  </si>
  <si>
    <t>フレンズＭ</t>
  </si>
  <si>
    <t>うさかめ</t>
  </si>
  <si>
    <t>サプライズＡ</t>
  </si>
  <si>
    <t>京セラ　Ｂ</t>
  </si>
  <si>
    <t>フレンズＯ</t>
  </si>
  <si>
    <t>京セラ　Ａ</t>
  </si>
  <si>
    <t>BYE</t>
  </si>
  <si>
    <t>村田コート</t>
  </si>
  <si>
    <t>すこやかの杜</t>
  </si>
  <si>
    <t>サプライズＢ</t>
  </si>
  <si>
    <t>ひばり公園　外Ｃ・Ｄ</t>
  </si>
  <si>
    <t>すこやか</t>
  </si>
  <si>
    <t>第１１回　東近江市王座戦</t>
  </si>
  <si>
    <t>シード順：①ＫテニスカレッジA ②ｸﾞﾘﾌｨﾝｽﾞA　③フレンズＭ　④うさかめ</t>
  </si>
  <si>
    <t>ＫテニスカレッジA</t>
  </si>
  <si>
    <t>BYE</t>
  </si>
  <si>
    <t>塩田浩三</t>
  </si>
  <si>
    <t>tanochu03@s.email.ne.jp</t>
  </si>
  <si>
    <t>東近江市民</t>
  </si>
  <si>
    <t>東近江市民率</t>
  </si>
  <si>
    <t>A01</t>
  </si>
  <si>
    <t>塩田</t>
  </si>
  <si>
    <t>浩三</t>
  </si>
  <si>
    <t>勝治</t>
  </si>
  <si>
    <t>光紀</t>
  </si>
  <si>
    <t>能裕</t>
  </si>
  <si>
    <t>友二</t>
  </si>
  <si>
    <t>栄治</t>
  </si>
  <si>
    <t>佳邦</t>
  </si>
  <si>
    <t>略称</t>
  </si>
  <si>
    <t>正式名称</t>
  </si>
  <si>
    <t>B01</t>
  </si>
  <si>
    <t>B02</t>
  </si>
  <si>
    <t>荻野</t>
  </si>
  <si>
    <t>義之</t>
  </si>
  <si>
    <t>ぼんズ</t>
  </si>
  <si>
    <t>ぼんズ</t>
  </si>
  <si>
    <t>金谷</t>
  </si>
  <si>
    <t>望</t>
  </si>
  <si>
    <t>ぼんズ</t>
  </si>
  <si>
    <t>昌一</t>
  </si>
  <si>
    <t>好真</t>
  </si>
  <si>
    <t>Ｊｒ</t>
  </si>
  <si>
    <t>卓志</t>
  </si>
  <si>
    <t>寛司</t>
  </si>
  <si>
    <t>ぼんズ</t>
  </si>
  <si>
    <t>知孝</t>
  </si>
  <si>
    <t>山崎</t>
  </si>
  <si>
    <t>都</t>
  </si>
  <si>
    <t>加津子</t>
  </si>
  <si>
    <t>珠世</t>
  </si>
  <si>
    <t>真理</t>
  </si>
  <si>
    <t>森</t>
  </si>
  <si>
    <t>薫吏</t>
  </si>
  <si>
    <t>日髙</t>
  </si>
  <si>
    <t>眞規子</t>
  </si>
  <si>
    <t>東近江市民</t>
  </si>
  <si>
    <t>東近江市民率</t>
  </si>
  <si>
    <t>京セラTC</t>
  </si>
  <si>
    <t>荒浪</t>
  </si>
  <si>
    <t>京セラTC</t>
  </si>
  <si>
    <t>橘　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</si>
  <si>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</si>
  <si>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</si>
  <si>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</si>
  <si>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</si>
  <si>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</si>
  <si>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</si>
  <si>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</si>
  <si>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</si>
  <si>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</si>
  <si>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翼</t>
  </si>
  <si>
    <t>孝行</t>
  </si>
  <si>
    <t>C44</t>
  </si>
  <si>
    <t>女</t>
  </si>
  <si>
    <t>赤木</t>
  </si>
  <si>
    <t>拓</t>
  </si>
  <si>
    <t>C49</t>
  </si>
  <si>
    <t>C51</t>
  </si>
  <si>
    <t>松島</t>
  </si>
  <si>
    <t>京セラ</t>
  </si>
  <si>
    <t>C52</t>
  </si>
  <si>
    <t>京セラ</t>
  </si>
  <si>
    <t>福井市</t>
  </si>
  <si>
    <t>C53</t>
  </si>
  <si>
    <t>大鳥</t>
  </si>
  <si>
    <t>有希子</t>
  </si>
  <si>
    <t>京セラ</t>
  </si>
  <si>
    <t>女</t>
  </si>
  <si>
    <t>C54</t>
  </si>
  <si>
    <t>霧島市</t>
  </si>
  <si>
    <t>vwkt57422@nike.eonet.ne.jp</t>
  </si>
  <si>
    <t>東近江市民</t>
  </si>
  <si>
    <t>東近江市民率</t>
  </si>
  <si>
    <t>F01</t>
  </si>
  <si>
    <t>Jr</t>
  </si>
  <si>
    <t>F01</t>
  </si>
  <si>
    <t>フレンズ</t>
  </si>
  <si>
    <t>フレンズ</t>
  </si>
  <si>
    <t>フレンズ</t>
  </si>
  <si>
    <t xml:space="preserve"> 享</t>
  </si>
  <si>
    <t>男</t>
  </si>
  <si>
    <t>フレンズ</t>
  </si>
  <si>
    <t>フレンズ</t>
  </si>
  <si>
    <t>フレンズ</t>
  </si>
  <si>
    <t>男</t>
  </si>
  <si>
    <t>京都市</t>
  </si>
  <si>
    <t xml:space="preserve"> 浩</t>
  </si>
  <si>
    <t>細見</t>
  </si>
  <si>
    <t>征生</t>
  </si>
  <si>
    <t>フレンズ</t>
  </si>
  <si>
    <t>男</t>
  </si>
  <si>
    <t>上田</t>
  </si>
  <si>
    <t xml:space="preserve"> 哲</t>
  </si>
  <si>
    <t>用田</t>
  </si>
  <si>
    <t>政晴</t>
  </si>
  <si>
    <t>フレンズ</t>
  </si>
  <si>
    <t>きよみ</t>
  </si>
  <si>
    <t>陽子</t>
  </si>
  <si>
    <t>フレンズ</t>
  </si>
  <si>
    <t>ひとみ</t>
  </si>
  <si>
    <t>フレンズ</t>
  </si>
  <si>
    <t>Jr</t>
  </si>
  <si>
    <t>Jr</t>
  </si>
  <si>
    <t>フレンズ</t>
  </si>
  <si>
    <t>フレンズ</t>
  </si>
  <si>
    <t>鍵弥</t>
  </si>
  <si>
    <t>初美</t>
  </si>
  <si>
    <t>フレンズ</t>
  </si>
  <si>
    <t>鍵弥初美</t>
  </si>
  <si>
    <t>フレンズ</t>
  </si>
  <si>
    <t>中島</t>
  </si>
  <si>
    <t>宏美</t>
  </si>
  <si>
    <t>フレンズ</t>
  </si>
  <si>
    <t>愛荘町</t>
  </si>
  <si>
    <t>代表 北村 健</t>
  </si>
  <si>
    <t>at2002take@yahoo.co.jp</t>
  </si>
  <si>
    <t>g01</t>
  </si>
  <si>
    <t>グリフィンズ</t>
  </si>
  <si>
    <t>東近江グリフィンズ</t>
  </si>
  <si>
    <t>g02</t>
  </si>
  <si>
    <t>グリフィンズ</t>
  </si>
  <si>
    <t>東近江グリフィンズ</t>
  </si>
  <si>
    <t>男</t>
  </si>
  <si>
    <t>g03</t>
  </si>
  <si>
    <t>g04</t>
  </si>
  <si>
    <t>g05</t>
  </si>
  <si>
    <t>g06</t>
  </si>
  <si>
    <t>g07</t>
  </si>
  <si>
    <t>g08</t>
  </si>
  <si>
    <t>g09</t>
  </si>
  <si>
    <t>g10</t>
  </si>
  <si>
    <t>グリフィンズ</t>
  </si>
  <si>
    <t>東近江グリフィンズ</t>
  </si>
  <si>
    <t>男</t>
  </si>
  <si>
    <t>g11</t>
  </si>
  <si>
    <t>東近江グリフィンズ</t>
  </si>
  <si>
    <t>男</t>
  </si>
  <si>
    <t>g12</t>
  </si>
  <si>
    <t>g13</t>
  </si>
  <si>
    <t>グリフィンズ</t>
  </si>
  <si>
    <t>東近江グリフィンズ</t>
  </si>
  <si>
    <t>男</t>
  </si>
  <si>
    <t>g14</t>
  </si>
  <si>
    <t>g15</t>
  </si>
  <si>
    <t>g16</t>
  </si>
  <si>
    <t>g17</t>
  </si>
  <si>
    <t>小島</t>
  </si>
  <si>
    <t>一将</t>
  </si>
  <si>
    <t>g18</t>
  </si>
  <si>
    <t>g19</t>
  </si>
  <si>
    <t>辻本</t>
  </si>
  <si>
    <t>g20</t>
  </si>
  <si>
    <t>g21</t>
  </si>
  <si>
    <t>g22</t>
  </si>
  <si>
    <t>遠池</t>
  </si>
  <si>
    <t>建介</t>
  </si>
  <si>
    <t>g23</t>
  </si>
  <si>
    <t>g24</t>
  </si>
  <si>
    <t>g25</t>
  </si>
  <si>
    <t>g26</t>
  </si>
  <si>
    <t>東近江グリフィンズ</t>
  </si>
  <si>
    <t>男</t>
  </si>
  <si>
    <t>g27</t>
  </si>
  <si>
    <t>g28</t>
  </si>
  <si>
    <t>g29</t>
  </si>
  <si>
    <t>g30</t>
  </si>
  <si>
    <t>g31</t>
  </si>
  <si>
    <t>g32</t>
  </si>
  <si>
    <t>g33</t>
  </si>
  <si>
    <t>g34</t>
  </si>
  <si>
    <t>グリフィンズ</t>
  </si>
  <si>
    <t>東近江グリフィンズ</t>
  </si>
  <si>
    <t>男</t>
  </si>
  <si>
    <t>g35</t>
  </si>
  <si>
    <t>東近江グリフィンズ</t>
  </si>
  <si>
    <t>男</t>
  </si>
  <si>
    <t>g36</t>
  </si>
  <si>
    <t>グリフィンズ</t>
  </si>
  <si>
    <t>東近江グリフィンズ</t>
  </si>
  <si>
    <t>男</t>
  </si>
  <si>
    <t>g37</t>
  </si>
  <si>
    <t>g38</t>
  </si>
  <si>
    <t>g39</t>
  </si>
  <si>
    <t>g40</t>
  </si>
  <si>
    <t>武田</t>
  </si>
  <si>
    <t>g41</t>
  </si>
  <si>
    <t>g42</t>
  </si>
  <si>
    <t>g43</t>
  </si>
  <si>
    <t>g44</t>
  </si>
  <si>
    <t>g45</t>
  </si>
  <si>
    <t>6-0</t>
  </si>
  <si>
    <t>6-1</t>
  </si>
  <si>
    <t>6-1</t>
  </si>
  <si>
    <t>京セラＢ</t>
  </si>
  <si>
    <t>6-2</t>
  </si>
  <si>
    <t>6-2</t>
  </si>
  <si>
    <t>6-0</t>
  </si>
  <si>
    <t>5-0</t>
  </si>
  <si>
    <t>サプライズＢ</t>
  </si>
  <si>
    <t>⑥</t>
  </si>
  <si>
    <t>⑥</t>
  </si>
  <si>
    <t>7-5</t>
  </si>
  <si>
    <t>6-5</t>
  </si>
  <si>
    <t>5-6</t>
  </si>
  <si>
    <t>3-6</t>
  </si>
  <si>
    <t>3-6</t>
  </si>
  <si>
    <t>2-6</t>
  </si>
  <si>
    <t>6-3</t>
  </si>
  <si>
    <t>4-6</t>
  </si>
  <si>
    <t>7-6</t>
  </si>
  <si>
    <t>4-6</t>
  </si>
  <si>
    <t>6-4</t>
  </si>
  <si>
    <t>ＫテニスA</t>
  </si>
  <si>
    <t>ＫテニスA</t>
  </si>
  <si>
    <t>②</t>
  </si>
  <si>
    <t>⑥</t>
  </si>
  <si>
    <t>-</t>
  </si>
  <si>
    <t>6-0</t>
  </si>
  <si>
    <t>サプライズＡ</t>
  </si>
  <si>
    <t>４－１</t>
  </si>
  <si>
    <t>6-１</t>
  </si>
  <si>
    <t>7-5</t>
  </si>
  <si>
    <t>7-5</t>
  </si>
  <si>
    <t>1-6</t>
  </si>
  <si>
    <t>6-2</t>
  </si>
  <si>
    <t>6-3</t>
  </si>
  <si>
    <t>6-1</t>
  </si>
  <si>
    <t>6-2</t>
  </si>
  <si>
    <t>6-2</t>
  </si>
  <si>
    <t>グリフィンズＡ</t>
  </si>
  <si>
    <t>グリフィンズＡ</t>
  </si>
  <si>
    <t>うさかめ</t>
  </si>
  <si>
    <t>　</t>
  </si>
  <si>
    <t>⑥</t>
  </si>
  <si>
    <t>②</t>
  </si>
  <si>
    <t>6-2</t>
  </si>
  <si>
    <t>5-6</t>
  </si>
  <si>
    <t>M19</t>
  </si>
  <si>
    <t>6-1</t>
  </si>
  <si>
    <t>6-2</t>
  </si>
  <si>
    <t>男子コンソレ　優勝　村田八日市</t>
  </si>
  <si>
    <t>7-6</t>
  </si>
  <si>
    <t>6-2</t>
  </si>
  <si>
    <t>ｸﾞﾘﾌｨﾝｽﾞA</t>
  </si>
  <si>
    <t>フレンズＭ</t>
  </si>
  <si>
    <t>フレンズＭ</t>
  </si>
  <si>
    <t>6-4</t>
  </si>
  <si>
    <t>6-3</t>
  </si>
  <si>
    <t>１勝</t>
  </si>
  <si>
    <t>３敗</t>
  </si>
  <si>
    <t>４勝</t>
  </si>
  <si>
    <t>0敗</t>
  </si>
  <si>
    <t>1位</t>
  </si>
  <si>
    <t>1勝</t>
  </si>
  <si>
    <t>3敗</t>
  </si>
  <si>
    <t>２セット</t>
  </si>
  <si>
    <t>7セット</t>
  </si>
  <si>
    <t>６セット</t>
  </si>
  <si>
    <t>3勝</t>
  </si>
  <si>
    <t>１敗</t>
  </si>
  <si>
    <t>２位</t>
  </si>
  <si>
    <t>-</t>
  </si>
  <si>
    <t>②</t>
  </si>
  <si>
    <t>フレンズ</t>
  </si>
  <si>
    <t>⑥</t>
  </si>
  <si>
    <t>⑥</t>
  </si>
  <si>
    <t>-</t>
  </si>
  <si>
    <t>⑥</t>
  </si>
  <si>
    <t>⑥</t>
  </si>
  <si>
    <t>Ｙ</t>
  </si>
  <si>
    <t>⑥</t>
  </si>
  <si>
    <t>-</t>
  </si>
  <si>
    <t>②</t>
  </si>
  <si>
    <t>うさぎと</t>
  </si>
  <si>
    <t>K　テニス</t>
  </si>
  <si>
    <t>カレッジ</t>
  </si>
  <si>
    <t>5セット</t>
  </si>
  <si>
    <t>３位</t>
  </si>
  <si>
    <t>２０１５・１０．４</t>
  </si>
  <si>
    <t>男子の部　優勝　東近江グリフィンズ</t>
  </si>
  <si>
    <t>準優勝　Ｋテニスカレッジ</t>
  </si>
  <si>
    <t>３位　フレンズＭ</t>
  </si>
  <si>
    <t>コンソレ　優勝　村田八日市</t>
  </si>
  <si>
    <t>４位</t>
  </si>
  <si>
    <t>５位</t>
  </si>
  <si>
    <t>女子の部　優勝　フレンズＹ</t>
  </si>
  <si>
    <t>準優勝　うさぎとかめの集い</t>
  </si>
  <si>
    <t>３位　Ｋテニスカレッジ</t>
  </si>
  <si>
    <t>グリフィンズ</t>
  </si>
  <si>
    <t>フレンズY</t>
  </si>
  <si>
    <t>グリふぃんA</t>
  </si>
  <si>
    <t>ボンズ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</si>
</sst>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&quot;位&quot;"/>
    <numFmt numFmtId="178" formatCode="0&quot;勝&quot;"/>
    <numFmt numFmtId="179" formatCode="0&quot;敗&quot;"/>
    <numFmt numFmtId="180" formatCode="0&quot;セット&quot;"/>
    <numFmt numFmtId="181" formatCode="_-&quot;\&quot;* #,##0.00_-\ ;\-&quot;\&quot;* #,##0.00_-\ ;_-&quot;\&quot;* &quot;-&quot;??_-\ ;_-@_-"/>
    <numFmt numFmtId="182" formatCode="_ * #,##0_ ;_ * \-#,##0_ ;_ * &quot;-&quot;??_ ;_ @_ "/>
    <numFmt numFmtId="183" formatCode="_-&quot;\&quot;* #,##0_-\ ;\-&quot;\&quot;* #,##0_-\ ;_-&quot;\&quot;* &quot;-&quot;??_-\ ;_-@_-"/>
    <numFmt numFmtId="184" formatCode="0&quot;人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人&quot;"/>
    <numFmt numFmtId="191" formatCode="[&lt;=999]000;[&lt;=9999]000\-00;000\-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b/>
      <sz val="36"/>
      <color indexed="18"/>
      <name val="ＭＳ Ｐゴシック"/>
      <family val="3"/>
    </font>
    <font>
      <b/>
      <sz val="3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36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16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7"/>
      <name val="ＭＳ Ｐゴシック"/>
      <family val="3"/>
    </font>
    <font>
      <b/>
      <sz val="10"/>
      <color indexed="53"/>
      <name val="ＭＳ Ｐゴシック"/>
      <family val="3"/>
    </font>
    <font>
      <b/>
      <sz val="28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22"/>
      <color indexed="17"/>
      <name val="ＭＳ Ｐゴシック"/>
      <family val="3"/>
    </font>
    <font>
      <b/>
      <sz val="14"/>
      <color indexed="17"/>
      <name val="ＭＳ Ｐゴシック"/>
      <family val="3"/>
    </font>
    <font>
      <b/>
      <sz val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1"/>
      <color indexed="53"/>
      <name val="ＭＳ Ｐゴシック"/>
      <family val="3"/>
    </font>
    <font>
      <b/>
      <sz val="9"/>
      <color indexed="53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 style="medium"/>
      <top style="double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 style="medium"/>
      <bottom/>
    </border>
    <border>
      <left style="medium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medium"/>
      <right/>
      <top/>
      <bottom/>
    </border>
    <border>
      <left>
        <color indexed="63"/>
      </left>
      <right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  <border>
      <left style="double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/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/>
      <top style="thin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/>
      <top style="thin">
        <color indexed="8"/>
      </top>
      <bottom style="hair"/>
    </border>
    <border>
      <left/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/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/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>
        <color indexed="8"/>
      </right>
      <top style="thin"/>
      <bottom style="hair"/>
    </border>
    <border>
      <left style="medium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/>
    </border>
    <border>
      <left style="medium"/>
      <right style="dashed"/>
      <top/>
      <bottom style="dashed"/>
    </border>
    <border>
      <left style="dashed"/>
      <right style="medium"/>
      <top>
        <color indexed="63"/>
      </top>
      <bottom/>
    </border>
    <border>
      <left style="dashed"/>
      <right style="medium"/>
      <top/>
      <bottom style="dashed"/>
    </border>
    <border>
      <left style="medium"/>
      <right>
        <color indexed="63"/>
      </right>
      <top style="dashed"/>
      <bottom/>
    </border>
    <border>
      <left style="medium"/>
      <right>
        <color indexed="63"/>
      </right>
      <top/>
      <bottom style="dashed"/>
    </border>
    <border>
      <left style="medium"/>
      <right style="dashed"/>
      <top style="dashed"/>
      <bottom/>
    </border>
    <border>
      <left style="dashed"/>
      <right style="medium"/>
      <top style="dashed"/>
      <bottom/>
    </border>
    <border>
      <left style="dashed"/>
      <right style="medium"/>
      <top/>
      <bottom>
        <color indexed="63"/>
      </bottom>
    </border>
    <border>
      <left style="medium"/>
      <right>
        <color indexed="63"/>
      </right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 style="dashed"/>
    </border>
    <border>
      <left style="double"/>
      <right style="medium"/>
      <top style="dashed"/>
      <bottom/>
    </border>
    <border>
      <left style="double"/>
      <right style="medium"/>
      <top/>
      <bottom style="double"/>
    </border>
    <border>
      <left style="medium"/>
      <right style="dashed"/>
      <top style="double"/>
      <bottom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dashed"/>
    </border>
    <border>
      <left style="medium"/>
      <right style="dashed"/>
      <top/>
      <bottom>
        <color indexed="63"/>
      </bottom>
    </border>
    <border>
      <left style="dashed"/>
      <right style="medium"/>
      <top style="dashed"/>
      <bottom style="double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dashed"/>
      <top>
        <color indexed="63"/>
      </top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medium"/>
      <right style="dashed"/>
      <top style="dashed"/>
      <bottom style="double"/>
    </border>
    <border>
      <left style="double"/>
      <right style="double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ashed"/>
      <top style="double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79" applyFont="1">
      <alignment vertical="center"/>
      <protection/>
    </xf>
    <xf numFmtId="0" fontId="27" fillId="0" borderId="0" xfId="79" applyFont="1" applyAlignment="1">
      <alignment vertical="center"/>
      <protection/>
    </xf>
    <xf numFmtId="0" fontId="27" fillId="0" borderId="11" xfId="79" applyFont="1" applyBorder="1" applyAlignment="1">
      <alignment vertical="center"/>
      <protection/>
    </xf>
    <xf numFmtId="0" fontId="27" fillId="0" borderId="11" xfId="79" applyFont="1" applyBorder="1">
      <alignment vertical="center"/>
      <protection/>
    </xf>
    <xf numFmtId="0" fontId="27" fillId="0" borderId="12" xfId="79" applyFont="1" applyBorder="1" applyAlignment="1">
      <alignment vertical="center"/>
      <protection/>
    </xf>
    <xf numFmtId="0" fontId="27" fillId="0" borderId="13" xfId="79" applyFont="1" applyBorder="1" applyAlignment="1">
      <alignment vertical="center"/>
      <protection/>
    </xf>
    <xf numFmtId="0" fontId="27" fillId="0" borderId="14" xfId="79" applyFont="1" applyBorder="1" applyAlignment="1">
      <alignment vertical="center"/>
      <protection/>
    </xf>
    <xf numFmtId="0" fontId="27" fillId="0" borderId="0" xfId="79" applyFont="1" applyBorder="1" applyAlignment="1">
      <alignment vertical="center"/>
      <protection/>
    </xf>
    <xf numFmtId="0" fontId="27" fillId="0" borderId="15" xfId="79" applyFont="1" applyBorder="1" applyAlignment="1">
      <alignment vertical="center"/>
      <protection/>
    </xf>
    <xf numFmtId="0" fontId="27" fillId="0" borderId="16" xfId="79" applyFont="1" applyBorder="1" applyAlignment="1">
      <alignment vertical="center"/>
      <protection/>
    </xf>
    <xf numFmtId="0" fontId="27" fillId="0" borderId="17" xfId="79" applyFont="1" applyBorder="1" applyAlignment="1">
      <alignment vertical="center"/>
      <protection/>
    </xf>
    <xf numFmtId="0" fontId="27" fillId="0" borderId="18" xfId="79" applyFont="1" applyBorder="1" applyAlignment="1">
      <alignment vertical="center"/>
      <protection/>
    </xf>
    <xf numFmtId="0" fontId="27" fillId="0" borderId="19" xfId="79" applyFont="1" applyBorder="1" applyAlignment="1">
      <alignment vertical="center"/>
      <protection/>
    </xf>
    <xf numFmtId="0" fontId="27" fillId="0" borderId="20" xfId="79" applyFont="1" applyBorder="1" applyAlignment="1">
      <alignment vertical="center"/>
      <protection/>
    </xf>
    <xf numFmtId="0" fontId="27" fillId="0" borderId="21" xfId="79" applyFont="1" applyBorder="1" applyAlignment="1">
      <alignment vertical="center"/>
      <protection/>
    </xf>
    <xf numFmtId="0" fontId="27" fillId="0" borderId="0" xfId="79" applyFont="1" applyBorder="1" applyAlignment="1">
      <alignment vertical="center"/>
      <protection/>
    </xf>
    <xf numFmtId="0" fontId="27" fillId="0" borderId="22" xfId="79" applyFont="1" applyBorder="1" applyAlignment="1">
      <alignment vertical="center"/>
      <protection/>
    </xf>
    <xf numFmtId="0" fontId="27" fillId="0" borderId="23" xfId="79" applyFont="1" applyBorder="1" applyAlignment="1">
      <alignment vertical="center"/>
      <protection/>
    </xf>
    <xf numFmtId="0" fontId="27" fillId="0" borderId="24" xfId="79" applyFont="1" applyBorder="1" applyAlignment="1">
      <alignment vertical="center"/>
      <protection/>
    </xf>
    <xf numFmtId="0" fontId="27" fillId="0" borderId="25" xfId="79" applyFont="1" applyBorder="1" applyAlignment="1">
      <alignment vertical="center"/>
      <protection/>
    </xf>
    <xf numFmtId="0" fontId="2" fillId="0" borderId="0" xfId="81" applyNumberFormat="1" applyFont="1" applyFill="1" applyBorder="1" applyAlignment="1">
      <alignment vertical="center"/>
    </xf>
    <xf numFmtId="0" fontId="27" fillId="0" borderId="0" xfId="81" applyNumberFormat="1" applyFont="1" applyFill="1" applyBorder="1" applyAlignment="1">
      <alignment vertical="center"/>
    </xf>
    <xf numFmtId="0" fontId="27" fillId="0" borderId="0" xfId="81" applyNumberFormat="1" applyFont="1" applyFill="1" applyBorder="1" applyAlignment="1">
      <alignment horizontal="center" vertical="center"/>
    </xf>
    <xf numFmtId="0" fontId="2" fillId="0" borderId="0" xfId="81" applyNumberFormat="1" applyFont="1" applyFill="1" applyBorder="1" applyAlignment="1">
      <alignment horizontal="right" vertical="center"/>
    </xf>
    <xf numFmtId="0" fontId="27" fillId="0" borderId="0" xfId="73" applyNumberFormat="1" applyFont="1" applyFill="1" applyBorder="1" applyAlignment="1">
      <alignment vertical="center"/>
    </xf>
    <xf numFmtId="0" fontId="27" fillId="0" borderId="0" xfId="73" applyNumberFormat="1" applyFont="1" applyFill="1" applyBorder="1" applyAlignment="1">
      <alignment horizontal="right" vertical="center"/>
    </xf>
    <xf numFmtId="0" fontId="27" fillId="0" borderId="0" xfId="81" applyNumberFormat="1" applyFont="1" applyFill="1" applyBorder="1" applyAlignment="1">
      <alignment horizontal="right" vertical="center"/>
    </xf>
    <xf numFmtId="0" fontId="27" fillId="0" borderId="0" xfId="81" applyNumberFormat="1" applyFont="1" applyFill="1" applyBorder="1" applyAlignment="1">
      <alignment horizontal="left" vertical="center"/>
    </xf>
    <xf numFmtId="0" fontId="2" fillId="0" borderId="0" xfId="81" applyNumberFormat="1" applyFont="1" applyFill="1" applyAlignment="1">
      <alignment vertical="center"/>
    </xf>
    <xf numFmtId="0" fontId="6" fillId="0" borderId="0" xfId="81" applyNumberFormat="1" applyFont="1" applyFill="1" applyBorder="1" applyAlignment="1">
      <alignment horizontal="left" vertical="center"/>
    </xf>
    <xf numFmtId="0" fontId="6" fillId="0" borderId="0" xfId="81" applyNumberFormat="1" applyFont="1" applyFill="1" applyBorder="1" applyAlignment="1">
      <alignment vertical="center"/>
    </xf>
    <xf numFmtId="0" fontId="2" fillId="0" borderId="0" xfId="80" applyFont="1">
      <alignment vertical="center"/>
    </xf>
    <xf numFmtId="0" fontId="6" fillId="0" borderId="0" xfId="73" applyNumberFormat="1" applyFont="1" applyFill="1" applyBorder="1" applyAlignment="1">
      <alignment vertical="center"/>
    </xf>
    <xf numFmtId="0" fontId="35" fillId="0" borderId="0" xfId="81" applyNumberFormat="1" applyFont="1" applyFill="1" applyBorder="1" applyAlignment="1">
      <alignment vertical="center"/>
    </xf>
    <xf numFmtId="0" fontId="35" fillId="0" borderId="0" xfId="81" applyNumberFormat="1" applyFont="1" applyFill="1" applyBorder="1" applyAlignment="1">
      <alignment horizontal="right" vertical="center"/>
    </xf>
    <xf numFmtId="0" fontId="2" fillId="0" borderId="0" xfId="83" applyNumberFormat="1" applyFont="1" applyFill="1" applyBorder="1" applyAlignment="1">
      <alignment/>
    </xf>
    <xf numFmtId="0" fontId="27" fillId="0" borderId="0" xfId="73" applyNumberFormat="1" applyFont="1" applyFill="1" applyBorder="1" applyAlignment="1">
      <alignment horizontal="left" vertical="center"/>
    </xf>
    <xf numFmtId="184" fontId="2" fillId="0" borderId="0" xfId="81" applyNumberFormat="1" applyFont="1" applyFill="1" applyBorder="1" applyAlignment="1">
      <alignment vertical="center"/>
    </xf>
    <xf numFmtId="10" fontId="2" fillId="0" borderId="0" xfId="81" applyNumberFormat="1" applyFont="1" applyFill="1" applyBorder="1" applyAlignment="1">
      <alignment vertical="center"/>
    </xf>
    <xf numFmtId="49" fontId="2" fillId="0" borderId="0" xfId="81" applyNumberFormat="1" applyFont="1" applyFill="1" applyBorder="1" applyAlignment="1">
      <alignment vertical="center"/>
    </xf>
    <xf numFmtId="0" fontId="27" fillId="0" borderId="0" xfId="81" applyNumberFormat="1" applyFont="1" applyFill="1" applyBorder="1" applyAlignment="1">
      <alignment horizontal="left" vertical="center" shrinkToFit="1"/>
    </xf>
    <xf numFmtId="0" fontId="6" fillId="0" borderId="0" xfId="73" applyNumberFormat="1" applyFont="1" applyFill="1" applyBorder="1" applyAlignment="1">
      <alignment/>
    </xf>
    <xf numFmtId="0" fontId="27" fillId="0" borderId="0" xfId="73" applyNumberFormat="1" applyFont="1" applyFill="1" applyBorder="1" applyAlignment="1">
      <alignment/>
    </xf>
    <xf numFmtId="0" fontId="6" fillId="0" borderId="0" xfId="81" applyNumberFormat="1" applyFont="1" applyFill="1" applyBorder="1" applyAlignment="1">
      <alignment horizontal="left" vertical="center" shrinkToFit="1"/>
    </xf>
    <xf numFmtId="0" fontId="2" fillId="0" borderId="0" xfId="81" applyNumberFormat="1" applyFont="1" applyFill="1" applyBorder="1" applyAlignment="1">
      <alignment horizontal="left" vertical="center" shrinkToFit="1"/>
    </xf>
    <xf numFmtId="0" fontId="2" fillId="0" borderId="0" xfId="85" applyFont="1" applyFill="1" applyBorder="1">
      <alignment vertical="center"/>
      <protection/>
    </xf>
    <xf numFmtId="0" fontId="2" fillId="0" borderId="0" xfId="80" applyFont="1" applyBorder="1">
      <alignment vertical="center"/>
    </xf>
    <xf numFmtId="0" fontId="2" fillId="0" borderId="0" xfId="85" applyFont="1" applyBorder="1">
      <alignment vertical="center"/>
      <protection/>
    </xf>
    <xf numFmtId="0" fontId="2" fillId="0" borderId="0" xfId="73" applyNumberFormat="1" applyFont="1" applyFill="1" applyBorder="1" applyAlignment="1">
      <alignment vertical="center"/>
    </xf>
    <xf numFmtId="0" fontId="6" fillId="0" borderId="0" xfId="81" applyNumberFormat="1" applyFont="1" applyFill="1" applyBorder="1" applyAlignment="1">
      <alignment vertical="center"/>
    </xf>
    <xf numFmtId="0" fontId="36" fillId="0" borderId="0" xfId="81" applyNumberFormat="1" applyFont="1" applyFill="1" applyBorder="1" applyAlignment="1">
      <alignment vertical="center"/>
    </xf>
    <xf numFmtId="0" fontId="40" fillId="0" borderId="0" xfId="81" applyNumberFormat="1" applyFont="1" applyFill="1" applyBorder="1" applyAlignment="1">
      <alignment vertical="center"/>
    </xf>
    <xf numFmtId="0" fontId="41" fillId="0" borderId="0" xfId="81" applyNumberFormat="1" applyFont="1" applyFill="1" applyBorder="1" applyAlignment="1">
      <alignment horizontal="right" vertical="center"/>
    </xf>
    <xf numFmtId="0" fontId="42" fillId="0" borderId="0" xfId="81" applyNumberFormat="1" applyFont="1" applyFill="1" applyBorder="1" applyAlignment="1">
      <alignment vertical="center"/>
    </xf>
    <xf numFmtId="0" fontId="27" fillId="0" borderId="0" xfId="80" applyFont="1" applyBorder="1">
      <alignment vertical="center"/>
    </xf>
    <xf numFmtId="0" fontId="6" fillId="0" borderId="0" xfId="80" applyFont="1" applyBorder="1">
      <alignment vertical="center"/>
    </xf>
    <xf numFmtId="0" fontId="6" fillId="0" borderId="0" xfId="83" applyNumberFormat="1" applyFont="1" applyFill="1" applyBorder="1" applyAlignment="1">
      <alignment/>
    </xf>
    <xf numFmtId="0" fontId="2" fillId="0" borderId="26" xfId="80" applyFont="1" applyFill="1" applyBorder="1">
      <alignment vertical="center"/>
    </xf>
    <xf numFmtId="0" fontId="38" fillId="0" borderId="0" xfId="46" applyFont="1" applyAlignment="1">
      <alignment vertical="center"/>
    </xf>
    <xf numFmtId="185" fontId="27" fillId="0" borderId="0" xfId="81" applyNumberFormat="1" applyFont="1" applyFill="1" applyBorder="1" applyAlignment="1">
      <alignment horizontal="right" vertical="center"/>
    </xf>
    <xf numFmtId="0" fontId="27" fillId="0" borderId="0" xfId="86" applyNumberFormat="1" applyFont="1" applyFill="1" applyBorder="1" applyAlignment="1">
      <alignment/>
      <protection/>
    </xf>
    <xf numFmtId="0" fontId="27" fillId="0" borderId="0" xfId="86" applyFont="1">
      <alignment vertical="center"/>
      <protection/>
    </xf>
    <xf numFmtId="0" fontId="27" fillId="0" borderId="0" xfId="74" applyNumberFormat="1" applyFont="1" applyFill="1" applyBorder="1" applyAlignment="1">
      <alignment horizontal="right"/>
      <protection/>
    </xf>
    <xf numFmtId="0" fontId="27" fillId="0" borderId="0" xfId="76" applyNumberFormat="1" applyFont="1" applyFill="1" applyBorder="1" applyAlignment="1">
      <alignment/>
      <protection/>
    </xf>
    <xf numFmtId="0" fontId="27" fillId="0" borderId="0" xfId="76" applyFont="1">
      <alignment vertical="center"/>
      <protection/>
    </xf>
    <xf numFmtId="0" fontId="36" fillId="0" borderId="0" xfId="74" applyFont="1" applyBorder="1" applyAlignment="1">
      <alignment horizontal="center" vertical="center"/>
      <protection/>
    </xf>
    <xf numFmtId="0" fontId="27" fillId="0" borderId="0" xfId="74" applyNumberFormat="1" applyFont="1" applyFill="1" applyBorder="1" applyAlignment="1">
      <alignment horizontal="left"/>
      <protection/>
    </xf>
    <xf numFmtId="0" fontId="2" fillId="0" borderId="0" xfId="76" applyFont="1">
      <alignment vertical="center"/>
      <protection/>
    </xf>
    <xf numFmtId="0" fontId="27" fillId="0" borderId="0" xfId="74" applyFont="1" applyBorder="1" applyAlignment="1">
      <alignment horizontal="left" vertical="center"/>
      <protection/>
    </xf>
    <xf numFmtId="0" fontId="27" fillId="0" borderId="0" xfId="76" applyFont="1" applyAlignment="1">
      <alignment horizontal="center" vertical="center"/>
      <protection/>
    </xf>
    <xf numFmtId="0" fontId="36" fillId="0" borderId="0" xfId="74" applyFont="1" applyFill="1" applyBorder="1" applyAlignment="1">
      <alignment horizontal="center" vertical="center"/>
      <protection/>
    </xf>
    <xf numFmtId="0" fontId="27" fillId="0" borderId="0" xfId="78" applyNumberFormat="1" applyFont="1" applyFill="1" applyBorder="1" applyAlignment="1">
      <alignment vertical="center"/>
      <protection/>
    </xf>
    <xf numFmtId="0" fontId="27" fillId="0" borderId="0" xfId="78" applyFont="1" applyFill="1" applyBorder="1">
      <alignment vertical="center"/>
      <protection/>
    </xf>
    <xf numFmtId="0" fontId="27" fillId="0" borderId="0" xfId="78" applyFont="1">
      <alignment vertical="center"/>
      <protection/>
    </xf>
    <xf numFmtId="0" fontId="36" fillId="0" borderId="0" xfId="81" applyNumberFormat="1" applyFont="1" applyFill="1" applyBorder="1" applyAlignment="1">
      <alignment horizontal="center" vertical="center"/>
    </xf>
    <xf numFmtId="0" fontId="27" fillId="0" borderId="0" xfId="73" applyNumberFormat="1" applyFont="1" applyFill="1" applyBorder="1" applyAlignment="1">
      <alignment horizontal="center" vertical="top"/>
    </xf>
    <xf numFmtId="0" fontId="6" fillId="0" borderId="0" xfId="76" applyFont="1">
      <alignment vertical="center"/>
      <protection/>
    </xf>
    <xf numFmtId="0" fontId="6" fillId="0" borderId="0" xfId="74" applyNumberFormat="1" applyFont="1" applyFill="1" applyBorder="1" applyAlignment="1">
      <alignment horizontal="left"/>
      <protection/>
    </xf>
    <xf numFmtId="0" fontId="34" fillId="0" borderId="0" xfId="65" applyNumberFormat="1" applyFont="1" applyFill="1" applyBorder="1" applyAlignment="1">
      <alignment horizontal="left"/>
      <protection/>
    </xf>
    <xf numFmtId="0" fontId="6" fillId="0" borderId="0" xfId="65" applyNumberFormat="1" applyFont="1" applyFill="1" applyBorder="1" applyAlignment="1">
      <alignment horizontal="left"/>
      <protection/>
    </xf>
    <xf numFmtId="0" fontId="27" fillId="0" borderId="0" xfId="65" applyFont="1">
      <alignment vertical="center"/>
      <protection/>
    </xf>
    <xf numFmtId="0" fontId="27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left"/>
      <protection/>
    </xf>
    <xf numFmtId="0" fontId="2" fillId="0" borderId="0" xfId="76" applyNumberFormat="1" applyFont="1" applyFill="1" applyBorder="1" applyAlignment="1">
      <alignment/>
      <protection/>
    </xf>
    <xf numFmtId="0" fontId="27" fillId="0" borderId="0" xfId="76" applyNumberFormat="1" applyFont="1" applyFill="1" applyBorder="1" applyAlignment="1">
      <alignment horizontal="right"/>
      <protection/>
    </xf>
    <xf numFmtId="0" fontId="8" fillId="0" borderId="0" xfId="84" applyFont="1">
      <alignment vertical="center"/>
      <protection/>
    </xf>
    <xf numFmtId="0" fontId="8" fillId="0" borderId="27" xfId="84" applyFont="1" applyBorder="1">
      <alignment vertical="center"/>
      <protection/>
    </xf>
    <xf numFmtId="0" fontId="8" fillId="0" borderId="28" xfId="84" applyFont="1" applyBorder="1">
      <alignment vertical="center"/>
      <protection/>
    </xf>
    <xf numFmtId="0" fontId="8" fillId="0" borderId="29" xfId="84" applyFont="1" applyBorder="1">
      <alignment vertical="center"/>
      <protection/>
    </xf>
    <xf numFmtId="0" fontId="11" fillId="0" borderId="30" xfId="84" applyFont="1" applyBorder="1">
      <alignment vertical="center"/>
      <protection/>
    </xf>
    <xf numFmtId="0" fontId="11" fillId="0" borderId="31" xfId="84" applyFont="1" applyBorder="1">
      <alignment vertical="center"/>
      <protection/>
    </xf>
    <xf numFmtId="0" fontId="8" fillId="0" borderId="32" xfId="84" applyFont="1" applyBorder="1">
      <alignment vertical="center"/>
      <protection/>
    </xf>
    <xf numFmtId="0" fontId="8" fillId="0" borderId="26" xfId="84" applyFont="1" applyBorder="1">
      <alignment vertical="center"/>
      <protection/>
    </xf>
    <xf numFmtId="0" fontId="8" fillId="0" borderId="33" xfId="84" applyFont="1" applyBorder="1">
      <alignment vertical="center"/>
      <protection/>
    </xf>
    <xf numFmtId="0" fontId="8" fillId="0" borderId="34" xfId="84" applyFont="1" applyBorder="1">
      <alignment vertical="center"/>
      <protection/>
    </xf>
    <xf numFmtId="0" fontId="8" fillId="0" borderId="35" xfId="84" applyFont="1" applyBorder="1">
      <alignment vertical="center"/>
      <protection/>
    </xf>
    <xf numFmtId="0" fontId="8" fillId="0" borderId="36" xfId="84" applyFont="1" applyBorder="1">
      <alignment vertical="center"/>
      <protection/>
    </xf>
    <xf numFmtId="0" fontId="8" fillId="0" borderId="37" xfId="84" applyFont="1" applyBorder="1">
      <alignment vertical="center"/>
      <protection/>
    </xf>
    <xf numFmtId="0" fontId="8" fillId="0" borderId="38" xfId="84" applyFont="1" applyBorder="1">
      <alignment vertical="center"/>
      <protection/>
    </xf>
    <xf numFmtId="0" fontId="8" fillId="0" borderId="39" xfId="84" applyFont="1" applyBorder="1">
      <alignment vertical="center"/>
      <protection/>
    </xf>
    <xf numFmtId="0" fontId="8" fillId="0" borderId="40" xfId="84" applyFont="1" applyBorder="1">
      <alignment vertical="center"/>
      <protection/>
    </xf>
    <xf numFmtId="0" fontId="8" fillId="0" borderId="41" xfId="84" applyFont="1" applyBorder="1">
      <alignment vertical="center"/>
      <protection/>
    </xf>
    <xf numFmtId="0" fontId="8" fillId="0" borderId="42" xfId="84" applyFont="1" applyBorder="1">
      <alignment vertical="center"/>
      <protection/>
    </xf>
    <xf numFmtId="0" fontId="8" fillId="0" borderId="43" xfId="84" applyFont="1" applyBorder="1">
      <alignment vertical="center"/>
      <protection/>
    </xf>
    <xf numFmtId="0" fontId="8" fillId="0" borderId="44" xfId="84" applyFont="1" applyBorder="1">
      <alignment vertical="center"/>
      <protection/>
    </xf>
    <xf numFmtId="0" fontId="8" fillId="0" borderId="45" xfId="84" applyFont="1" applyBorder="1">
      <alignment vertical="center"/>
      <protection/>
    </xf>
    <xf numFmtId="0" fontId="8" fillId="0" borderId="46" xfId="84" applyFont="1" applyBorder="1">
      <alignment vertical="center"/>
      <protection/>
    </xf>
    <xf numFmtId="0" fontId="8" fillId="0" borderId="47" xfId="84" applyFont="1" applyBorder="1">
      <alignment vertical="center"/>
      <protection/>
    </xf>
    <xf numFmtId="0" fontId="8" fillId="0" borderId="48" xfId="84" applyFont="1" applyBorder="1">
      <alignment vertical="center"/>
      <protection/>
    </xf>
    <xf numFmtId="0" fontId="8" fillId="0" borderId="49" xfId="84" applyFont="1" applyBorder="1" applyAlignment="1">
      <alignment horizontal="left" vertical="center"/>
      <protection/>
    </xf>
    <xf numFmtId="0" fontId="8" fillId="0" borderId="50" xfId="84" applyFont="1" applyBorder="1">
      <alignment vertical="center"/>
      <protection/>
    </xf>
    <xf numFmtId="0" fontId="8" fillId="0" borderId="51" xfId="84" applyFont="1" applyBorder="1">
      <alignment vertical="center"/>
      <protection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7" fillId="0" borderId="0" xfId="79" applyFont="1" applyBorder="1" applyAlignment="1">
      <alignment horizontal="center" vertical="center"/>
      <protection/>
    </xf>
    <xf numFmtId="0" fontId="35" fillId="0" borderId="0" xfId="81" applyNumberFormat="1" applyFont="1" applyFill="1" applyBorder="1" applyAlignment="1">
      <alignment horizontal="left" vertical="center"/>
    </xf>
    <xf numFmtId="10" fontId="2" fillId="0" borderId="0" xfId="81" applyNumberFormat="1" applyFont="1" applyFill="1" applyBorder="1" applyAlignment="1">
      <alignment horizontal="center" vertical="center"/>
    </xf>
    <xf numFmtId="0" fontId="2" fillId="0" borderId="0" xfId="8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0" fontId="27" fillId="0" borderId="12" xfId="0" applyFont="1" applyFill="1" applyBorder="1" applyAlignment="1" applyProtection="1">
      <alignment horizontal="center" vertical="center" shrinkToFit="1"/>
      <protection/>
    </xf>
    <xf numFmtId="0" fontId="27" fillId="0" borderId="12" xfId="0" applyFont="1" applyFill="1" applyBorder="1" applyAlignment="1" applyProtection="1">
      <alignment vertical="center" shrinkToFit="1"/>
      <protection/>
    </xf>
    <xf numFmtId="0" fontId="27" fillId="0" borderId="0" xfId="0" applyFont="1" applyFill="1" applyBorder="1" applyAlignment="1" applyProtection="1">
      <alignment vertical="center" shrinkToFit="1"/>
      <protection/>
    </xf>
    <xf numFmtId="0" fontId="27" fillId="0" borderId="0" xfId="0" applyFont="1" applyAlignment="1">
      <alignment horizontal="center" vertical="center" shrinkToFit="1"/>
    </xf>
    <xf numFmtId="0" fontId="27" fillId="0" borderId="61" xfId="0" applyFont="1" applyBorder="1" applyAlignment="1" applyProtection="1">
      <alignment vertical="center" shrinkToFit="1"/>
      <protection locked="0"/>
    </xf>
    <xf numFmtId="0" fontId="27" fillId="0" borderId="62" xfId="0" applyFont="1" applyBorder="1" applyAlignment="1" applyProtection="1">
      <alignment vertical="center" shrinkToFit="1"/>
      <protection locked="0"/>
    </xf>
    <xf numFmtId="0" fontId="27" fillId="0" borderId="63" xfId="0" applyFont="1" applyBorder="1" applyAlignment="1" applyProtection="1">
      <alignment vertical="center" shrinkToFit="1"/>
      <protection locked="0"/>
    </xf>
    <xf numFmtId="0" fontId="27" fillId="0" borderId="62" xfId="0" applyFont="1" applyFill="1" applyBorder="1" applyAlignment="1" applyProtection="1">
      <alignment vertical="center" shrinkToFit="1"/>
      <protection/>
    </xf>
    <xf numFmtId="0" fontId="27" fillId="0" borderId="63" xfId="0" applyFont="1" applyFill="1" applyBorder="1" applyAlignment="1" applyProtection="1">
      <alignment vertical="center" shrinkToFit="1"/>
      <protection/>
    </xf>
    <xf numFmtId="0" fontId="27" fillId="0" borderId="15" xfId="0" applyFont="1" applyFill="1" applyBorder="1" applyAlignment="1" applyProtection="1">
      <alignment vertical="center" shrinkToFit="1"/>
      <protection/>
    </xf>
    <xf numFmtId="0" fontId="27" fillId="0" borderId="34" xfId="0" applyFont="1" applyFill="1" applyBorder="1" applyAlignment="1" applyProtection="1">
      <alignment vertical="center" shrinkToFit="1"/>
      <protection/>
    </xf>
    <xf numFmtId="0" fontId="27" fillId="0" borderId="64" xfId="0" applyFont="1" applyFill="1" applyBorder="1" applyAlignment="1" applyProtection="1">
      <alignment vertical="center" shrinkToFit="1"/>
      <protection/>
    </xf>
    <xf numFmtId="0" fontId="27" fillId="0" borderId="65" xfId="0" applyFont="1" applyBorder="1" applyAlignment="1" applyProtection="1">
      <alignment vertical="center" shrinkToFit="1"/>
      <protection locked="0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12" xfId="0" applyFont="1" applyBorder="1" applyAlignment="1" applyProtection="1">
      <alignment vertical="center" shrinkToFit="1"/>
      <protection locked="0"/>
    </xf>
    <xf numFmtId="0" fontId="27" fillId="0" borderId="12" xfId="0" applyFont="1" applyBorder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Alignment="1" applyProtection="1">
      <alignment vertical="center" shrinkToFit="1"/>
      <protection/>
    </xf>
    <xf numFmtId="0" fontId="27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6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71" applyFont="1" applyBorder="1">
      <alignment vertical="center"/>
      <protection/>
    </xf>
    <xf numFmtId="0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71" applyFont="1" applyBorder="1">
      <alignment vertical="center"/>
      <protection/>
    </xf>
    <xf numFmtId="0" fontId="27" fillId="0" borderId="0" xfId="71" applyFont="1" applyFill="1" applyBorder="1">
      <alignment vertical="center"/>
      <protection/>
    </xf>
    <xf numFmtId="0" fontId="6" fillId="0" borderId="0" xfId="71" applyFont="1" applyFill="1" applyBorder="1">
      <alignment vertical="center"/>
      <protection/>
    </xf>
    <xf numFmtId="0" fontId="0" fillId="0" borderId="0" xfId="73" applyNumberFormat="1" applyFont="1" applyFill="1" applyBorder="1" applyAlignment="1">
      <alignment/>
    </xf>
    <xf numFmtId="0" fontId="2" fillId="0" borderId="0" xfId="81" applyNumberFormat="1" applyFont="1" applyFill="1" applyBorder="1" applyAlignment="1">
      <alignment horizontal="left" vertical="center"/>
    </xf>
    <xf numFmtId="0" fontId="2" fillId="0" borderId="0" xfId="73" applyNumberFormat="1" applyFont="1" applyFill="1" applyBorder="1" applyAlignment="1">
      <alignment/>
    </xf>
    <xf numFmtId="0" fontId="6" fillId="0" borderId="0" xfId="85" applyFont="1" applyFill="1" applyBorder="1">
      <alignment vertical="center"/>
      <protection/>
    </xf>
    <xf numFmtId="0" fontId="0" fillId="0" borderId="0" xfId="73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5" fillId="0" borderId="0" xfId="81" applyNumberFormat="1" applyFont="1" applyFill="1" applyBorder="1" applyAlignment="1">
      <alignment vertical="center"/>
    </xf>
    <xf numFmtId="0" fontId="49" fillId="0" borderId="0" xfId="81" applyNumberFormat="1" applyFont="1" applyFill="1" applyBorder="1" applyAlignment="1">
      <alignment vertical="center"/>
    </xf>
    <xf numFmtId="0" fontId="35" fillId="0" borderId="0" xfId="81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/>
    </xf>
    <xf numFmtId="0" fontId="27" fillId="0" borderId="0" xfId="81" applyNumberFormat="1" applyFont="1" applyFill="1" applyBorder="1" applyAlignment="1">
      <alignment vertical="center"/>
    </xf>
    <xf numFmtId="0" fontId="2" fillId="0" borderId="0" xfId="80" applyFont="1" applyFill="1" applyBorder="1">
      <alignment vertical="center"/>
    </xf>
    <xf numFmtId="0" fontId="2" fillId="0" borderId="0" xfId="33" applyFont="1" applyBorder="1">
      <alignment vertical="center"/>
      <protection/>
    </xf>
    <xf numFmtId="0" fontId="2" fillId="0" borderId="0" xfId="80" applyFont="1" applyBorder="1">
      <alignment vertical="center"/>
    </xf>
    <xf numFmtId="0" fontId="6" fillId="0" borderId="0" xfId="80" applyFont="1" applyFill="1" applyBorder="1">
      <alignment vertical="center"/>
    </xf>
    <xf numFmtId="0" fontId="6" fillId="25" borderId="0" xfId="80" applyFont="1" applyFill="1" applyBorder="1">
      <alignment vertical="center"/>
    </xf>
    <xf numFmtId="0" fontId="6" fillId="0" borderId="0" xfId="33" applyFont="1" applyBorder="1">
      <alignment vertical="center"/>
      <protection/>
    </xf>
    <xf numFmtId="0" fontId="27" fillId="0" borderId="0" xfId="73" applyNumberFormat="1" applyFont="1" applyFill="1" applyBorder="1" applyAlignment="1">
      <alignment vertical="center"/>
    </xf>
    <xf numFmtId="0" fontId="27" fillId="0" borderId="0" xfId="80" applyFont="1" applyBorder="1">
      <alignment vertical="center"/>
    </xf>
    <xf numFmtId="0" fontId="27" fillId="0" borderId="0" xfId="80" applyFont="1" applyFill="1" applyBorder="1">
      <alignment vertical="center"/>
    </xf>
    <xf numFmtId="0" fontId="6" fillId="0" borderId="0" xfId="80" applyFont="1" applyBorder="1">
      <alignment vertical="center"/>
    </xf>
    <xf numFmtId="0" fontId="27" fillId="0" borderId="0" xfId="80" applyFont="1" applyBorder="1">
      <alignment vertical="center"/>
    </xf>
    <xf numFmtId="0" fontId="27" fillId="0" borderId="0" xfId="0" applyNumberFormat="1" applyFont="1" applyFill="1" applyBorder="1" applyAlignment="1">
      <alignment/>
    </xf>
    <xf numFmtId="0" fontId="27" fillId="0" borderId="0" xfId="80" applyFont="1" applyFill="1" applyBorder="1">
      <alignment vertical="center"/>
    </xf>
    <xf numFmtId="0" fontId="2" fillId="0" borderId="26" xfId="33" applyFont="1" applyBorder="1">
      <alignment vertical="center"/>
      <protection/>
    </xf>
    <xf numFmtId="0" fontId="2" fillId="0" borderId="26" xfId="80" applyFont="1" applyBorder="1">
      <alignment vertical="center"/>
    </xf>
    <xf numFmtId="0" fontId="6" fillId="0" borderId="26" xfId="80" applyFont="1" applyFill="1" applyBorder="1">
      <alignment vertical="center"/>
    </xf>
    <xf numFmtId="0" fontId="13" fillId="0" borderId="0" xfId="82" applyFont="1" applyBorder="1">
      <alignment/>
      <protection/>
    </xf>
    <xf numFmtId="0" fontId="2" fillId="0" borderId="0" xfId="82" applyFont="1" applyBorder="1">
      <alignment/>
      <protection/>
    </xf>
    <xf numFmtId="0" fontId="2" fillId="25" borderId="0" xfId="80" applyFont="1" applyFill="1" applyBorder="1">
      <alignment vertical="center"/>
    </xf>
    <xf numFmtId="0" fontId="27" fillId="0" borderId="0" xfId="80" applyFont="1" applyBorder="1">
      <alignment vertical="center"/>
    </xf>
    <xf numFmtId="0" fontId="6" fillId="0" borderId="0" xfId="33" applyFont="1" applyBorder="1">
      <alignment vertical="center"/>
      <protection/>
    </xf>
    <xf numFmtId="0" fontId="6" fillId="0" borderId="0" xfId="80" applyFont="1" applyBorder="1">
      <alignment vertical="center"/>
    </xf>
    <xf numFmtId="0" fontId="6" fillId="0" borderId="0" xfId="33" applyFont="1" applyFill="1" applyBorder="1">
      <alignment vertical="center"/>
      <protection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82" applyFont="1" applyBorder="1">
      <alignment/>
      <protection/>
    </xf>
    <xf numFmtId="0" fontId="27" fillId="0" borderId="0" xfId="33" applyFont="1" applyFill="1" applyBorder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" fillId="0" borderId="0" xfId="83" applyNumberFormat="1" applyFont="1" applyFill="1" applyBorder="1" applyAlignment="1">
      <alignment/>
    </xf>
    <xf numFmtId="0" fontId="27" fillId="0" borderId="0" xfId="81" applyNumberFormat="1" applyFont="1" applyFill="1" applyBorder="1" applyAlignment="1">
      <alignment vertical="center"/>
    </xf>
    <xf numFmtId="0" fontId="27" fillId="0" borderId="0" xfId="73" applyNumberFormat="1" applyFont="1" applyFill="1" applyBorder="1" applyAlignment="1">
      <alignment vertical="center"/>
    </xf>
    <xf numFmtId="0" fontId="27" fillId="0" borderId="0" xfId="73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/>
    </xf>
    <xf numFmtId="0" fontId="2" fillId="0" borderId="0" xfId="73" applyNumberFormat="1" applyFont="1" applyFill="1" applyBorder="1" applyAlignment="1">
      <alignment vertical="center"/>
    </xf>
    <xf numFmtId="0" fontId="6" fillId="0" borderId="0" xfId="83" applyNumberFormat="1" applyFont="1" applyFill="1" applyBorder="1" applyAlignment="1">
      <alignment/>
    </xf>
    <xf numFmtId="0" fontId="6" fillId="0" borderId="0" xfId="81" applyNumberFormat="1" applyFont="1" applyFill="1" applyBorder="1" applyAlignment="1">
      <alignment vertical="center"/>
    </xf>
    <xf numFmtId="0" fontId="6" fillId="0" borderId="0" xfId="73" applyNumberFormat="1" applyFont="1" applyFill="1" applyBorder="1" applyAlignment="1">
      <alignment vertical="center"/>
    </xf>
    <xf numFmtId="0" fontId="6" fillId="0" borderId="0" xfId="83" applyNumberFormat="1" applyFont="1" applyFill="1" applyBorder="1" applyAlignment="1">
      <alignment/>
    </xf>
    <xf numFmtId="0" fontId="2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84" fontId="27" fillId="0" borderId="0" xfId="81" applyNumberFormat="1" applyFont="1" applyFill="1" applyBorder="1" applyAlignment="1">
      <alignment vertical="center"/>
    </xf>
    <xf numFmtId="10" fontId="27" fillId="0" borderId="0" xfId="81" applyNumberFormat="1" applyFont="1" applyFill="1" applyBorder="1" applyAlignment="1">
      <alignment horizontal="center" vertical="center"/>
    </xf>
    <xf numFmtId="10" fontId="27" fillId="0" borderId="0" xfId="81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7" fillId="0" borderId="0" xfId="82" applyFont="1" applyBorder="1">
      <alignment/>
      <protection/>
    </xf>
    <xf numFmtId="0" fontId="33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" fillId="0" borderId="0" xfId="71" applyFont="1" applyBorder="1" applyAlignment="1">
      <alignment horizontal="center" vertical="center"/>
      <protection/>
    </xf>
    <xf numFmtId="0" fontId="27" fillId="0" borderId="0" xfId="71" applyFont="1" applyFill="1" applyBorder="1" applyAlignment="1">
      <alignment horizontal="left" vertical="center"/>
      <protection/>
    </xf>
    <xf numFmtId="0" fontId="27" fillId="0" borderId="0" xfId="71" applyFont="1" applyBorder="1" applyAlignment="1">
      <alignment horizontal="left" vertical="center"/>
      <protection/>
    </xf>
    <xf numFmtId="0" fontId="2" fillId="0" borderId="0" xfId="71" applyFont="1" applyFill="1" applyBorder="1" applyAlignment="1">
      <alignment horizontal="left" vertical="center"/>
      <protection/>
    </xf>
    <xf numFmtId="0" fontId="27" fillId="0" borderId="0" xfId="78" applyNumberFormat="1" applyFont="1" applyFill="1" applyBorder="1" applyAlignment="1">
      <alignment/>
      <protection/>
    </xf>
    <xf numFmtId="0" fontId="6" fillId="0" borderId="0" xfId="71" applyFont="1" applyFill="1" applyBorder="1" applyAlignment="1">
      <alignment horizontal="left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71" applyFont="1" applyFill="1" applyBorder="1" applyAlignment="1">
      <alignment horizontal="left" vertical="center"/>
      <protection/>
    </xf>
    <xf numFmtId="0" fontId="36" fillId="0" borderId="32" xfId="84" applyFont="1" applyBorder="1">
      <alignment vertical="center"/>
      <protection/>
    </xf>
    <xf numFmtId="0" fontId="36" fillId="0" borderId="26" xfId="84" applyFont="1" applyBorder="1">
      <alignment vertical="center"/>
      <protection/>
    </xf>
    <xf numFmtId="0" fontId="36" fillId="0" borderId="38" xfId="84" applyFont="1" applyBorder="1" applyAlignment="1">
      <alignment horizontal="left" vertical="center"/>
      <protection/>
    </xf>
    <xf numFmtId="0" fontId="8" fillId="0" borderId="68" xfId="84" applyFont="1" applyBorder="1">
      <alignment vertical="center"/>
      <protection/>
    </xf>
    <xf numFmtId="0" fontId="8" fillId="0" borderId="56" xfId="84" applyFont="1" applyBorder="1">
      <alignment vertical="center"/>
      <protection/>
    </xf>
    <xf numFmtId="0" fontId="8" fillId="0" borderId="60" xfId="84" applyFont="1" applyBorder="1">
      <alignment vertical="center"/>
      <protection/>
    </xf>
    <xf numFmtId="0" fontId="11" fillId="0" borderId="69" xfId="84" applyFont="1" applyBorder="1">
      <alignment vertical="center"/>
      <protection/>
    </xf>
    <xf numFmtId="0" fontId="8" fillId="0" borderId="40" xfId="84" applyFont="1" applyBorder="1">
      <alignment vertical="center"/>
      <protection/>
    </xf>
    <xf numFmtId="0" fontId="36" fillId="0" borderId="46" xfId="84" applyFont="1" applyBorder="1">
      <alignment vertical="center"/>
      <protection/>
    </xf>
    <xf numFmtId="0" fontId="36" fillId="0" borderId="70" xfId="84" applyFont="1" applyBorder="1">
      <alignment vertical="center"/>
      <protection/>
    </xf>
    <xf numFmtId="0" fontId="36" fillId="0" borderId="71" xfId="84" applyFont="1" applyBorder="1">
      <alignment vertical="center"/>
      <protection/>
    </xf>
    <xf numFmtId="0" fontId="36" fillId="0" borderId="72" xfId="84" applyFont="1" applyBorder="1">
      <alignment vertical="center"/>
      <protection/>
    </xf>
    <xf numFmtId="0" fontId="36" fillId="0" borderId="73" xfId="84" applyFont="1" applyBorder="1" applyAlignment="1">
      <alignment horizontal="left" vertical="center"/>
      <protection/>
    </xf>
    <xf numFmtId="0" fontId="36" fillId="0" borderId="33" xfId="84" applyFont="1" applyBorder="1" applyAlignment="1">
      <alignment horizontal="left" vertical="center"/>
      <protection/>
    </xf>
    <xf numFmtId="0" fontId="36" fillId="0" borderId="74" xfId="84" applyFont="1" applyBorder="1">
      <alignment vertical="center"/>
      <protection/>
    </xf>
    <xf numFmtId="0" fontId="36" fillId="0" borderId="69" xfId="84" applyFont="1" applyBorder="1">
      <alignment vertical="center"/>
      <protection/>
    </xf>
    <xf numFmtId="0" fontId="11" fillId="0" borderId="75" xfId="84" applyFont="1" applyBorder="1">
      <alignment vertical="center"/>
      <protection/>
    </xf>
    <xf numFmtId="0" fontId="9" fillId="0" borderId="0" xfId="87" applyFont="1" applyBorder="1" applyAlignment="1">
      <alignment horizontal="center" vertical="center"/>
      <protection/>
    </xf>
    <xf numFmtId="0" fontId="27" fillId="0" borderId="76" xfId="79" applyFont="1" applyBorder="1">
      <alignment vertical="center"/>
      <protection/>
    </xf>
    <xf numFmtId="0" fontId="27" fillId="0" borderId="0" xfId="79" applyFont="1" applyBorder="1">
      <alignment vertical="center"/>
      <protection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2" fillId="0" borderId="7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7" fillId="0" borderId="78" xfId="0" applyFont="1" applyFill="1" applyBorder="1" applyAlignment="1">
      <alignment horizontal="center" vertical="center" shrinkToFit="1"/>
    </xf>
    <xf numFmtId="0" fontId="27" fillId="0" borderId="79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6" fontId="2" fillId="0" borderId="85" xfId="61" applyFont="1" applyBorder="1" applyAlignment="1">
      <alignment vertical="center"/>
    </xf>
    <xf numFmtId="6" fontId="2" fillId="0" borderId="0" xfId="61" applyFont="1" applyBorder="1" applyAlignment="1">
      <alignment vertical="center"/>
    </xf>
    <xf numFmtId="6" fontId="2" fillId="0" borderId="0" xfId="61" applyFont="1" applyBorder="1" applyAlignment="1">
      <alignment vertical="center"/>
    </xf>
    <xf numFmtId="6" fontId="6" fillId="0" borderId="85" xfId="61" applyFont="1" applyBorder="1" applyAlignment="1" quotePrefix="1">
      <alignment vertical="center"/>
    </xf>
    <xf numFmtId="6" fontId="6" fillId="0" borderId="85" xfId="61" applyFont="1" applyBorder="1" applyAlignment="1">
      <alignment vertical="center"/>
    </xf>
    <xf numFmtId="6" fontId="6" fillId="0" borderId="0" xfId="61" applyFont="1" applyBorder="1" applyAlignment="1">
      <alignment vertical="center"/>
    </xf>
    <xf numFmtId="6" fontId="2" fillId="0" borderId="0" xfId="61" applyFont="1" applyBorder="1" applyAlignment="1" quotePrefix="1">
      <alignment vertical="center"/>
    </xf>
    <xf numFmtId="6" fontId="3" fillId="0" borderId="0" xfId="61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95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7" fillId="0" borderId="96" xfId="0" applyFont="1" applyBorder="1" applyAlignment="1">
      <alignment horizontal="center" vertical="center" shrinkToFit="1"/>
    </xf>
    <xf numFmtId="0" fontId="27" fillId="0" borderId="96" xfId="0" applyFont="1" applyFill="1" applyBorder="1" applyAlignment="1" applyProtection="1">
      <alignment horizontal="center" vertical="center" shrinkToFit="1"/>
      <protection/>
    </xf>
    <xf numFmtId="0" fontId="27" fillId="0" borderId="97" xfId="0" applyFont="1" applyFill="1" applyBorder="1" applyAlignment="1" applyProtection="1">
      <alignment horizontal="center" vertical="center" shrinkToFit="1"/>
      <protection/>
    </xf>
    <xf numFmtId="0" fontId="27" fillId="0" borderId="98" xfId="0" applyFont="1" applyFill="1" applyBorder="1" applyAlignment="1" applyProtection="1">
      <alignment horizontal="center" vertical="center" shrinkToFit="1"/>
      <protection/>
    </xf>
    <xf numFmtId="0" fontId="27" fillId="0" borderId="99" xfId="0" applyFont="1" applyFill="1" applyBorder="1" applyAlignment="1" applyProtection="1">
      <alignment horizontal="center" vertical="center" shrinkToFit="1"/>
      <protection/>
    </xf>
    <xf numFmtId="2" fontId="27" fillId="0" borderId="96" xfId="0" applyNumberFormat="1" applyFont="1" applyBorder="1" applyAlignment="1">
      <alignment horizontal="center" vertical="center" shrinkToFit="1"/>
    </xf>
    <xf numFmtId="177" fontId="27" fillId="0" borderId="96" xfId="0" applyNumberFormat="1" applyFont="1" applyBorder="1" applyAlignment="1">
      <alignment horizontal="right" vertical="center"/>
    </xf>
    <xf numFmtId="177" fontId="27" fillId="0" borderId="97" xfId="0" applyNumberFormat="1" applyFont="1" applyBorder="1" applyAlignment="1">
      <alignment horizontal="right" vertical="center"/>
    </xf>
    <xf numFmtId="0" fontId="27" fillId="0" borderId="100" xfId="0" applyFont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vertical="center" shrinkToFit="1"/>
      <protection/>
    </xf>
    <xf numFmtId="0" fontId="27" fillId="0" borderId="101" xfId="0" applyFont="1" applyFill="1" applyBorder="1" applyAlignment="1" applyProtection="1">
      <alignment vertical="center" shrinkToFit="1"/>
      <protection/>
    </xf>
    <xf numFmtId="0" fontId="27" fillId="0" borderId="102" xfId="0" applyFont="1" applyFill="1" applyBorder="1" applyAlignment="1" applyProtection="1">
      <alignment vertical="center" shrinkToFit="1"/>
      <protection/>
    </xf>
    <xf numFmtId="0" fontId="27" fillId="0" borderId="103" xfId="0" applyFont="1" applyBorder="1" applyAlignment="1" applyProtection="1">
      <alignment vertical="center" shrinkToFit="1"/>
      <protection locked="0"/>
    </xf>
    <xf numFmtId="0" fontId="27" fillId="0" borderId="65" xfId="0" applyFont="1" applyFill="1" applyBorder="1" applyAlignment="1" applyProtection="1">
      <alignment horizontal="center" vertical="center" shrinkToFit="1"/>
      <protection/>
    </xf>
    <xf numFmtId="0" fontId="27" fillId="0" borderId="62" xfId="0" applyFont="1" applyFill="1" applyBorder="1" applyAlignment="1" applyProtection="1">
      <alignment horizontal="center" vertical="center" shrinkToFit="1"/>
      <protection/>
    </xf>
    <xf numFmtId="0" fontId="27" fillId="0" borderId="63" xfId="0" applyFont="1" applyFill="1" applyBorder="1" applyAlignment="1" applyProtection="1">
      <alignment horizontal="center" vertical="center" shrinkToFit="1"/>
      <protection/>
    </xf>
    <xf numFmtId="0" fontId="27" fillId="0" borderId="104" xfId="0" applyFont="1" applyFill="1" applyBorder="1" applyAlignment="1" applyProtection="1">
      <alignment horizontal="center" vertical="center" shrinkToFit="1"/>
      <protection/>
    </xf>
    <xf numFmtId="0" fontId="27" fillId="0" borderId="12" xfId="0" applyFont="1" applyFill="1" applyBorder="1" applyAlignment="1" applyProtection="1">
      <alignment horizontal="center" vertical="center" shrinkToFit="1"/>
      <protection/>
    </xf>
    <xf numFmtId="0" fontId="27" fillId="0" borderId="13" xfId="0" applyFont="1" applyFill="1" applyBorder="1" applyAlignment="1" applyProtection="1">
      <alignment horizontal="center" vertical="center" shrinkToFit="1"/>
      <protection/>
    </xf>
    <xf numFmtId="0" fontId="27" fillId="0" borderId="105" xfId="0" applyFont="1" applyFill="1" applyBorder="1" applyAlignment="1" applyProtection="1">
      <alignment horizontal="center" vertical="center" shrinkToFit="1"/>
      <protection/>
    </xf>
    <xf numFmtId="0" fontId="27" fillId="0" borderId="15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/>
    </xf>
    <xf numFmtId="0" fontId="44" fillId="0" borderId="11" xfId="0" applyFont="1" applyFill="1" applyBorder="1" applyAlignment="1" applyProtection="1">
      <alignment horizontal="center" vertical="center" shrinkToFit="1"/>
      <protection/>
    </xf>
    <xf numFmtId="0" fontId="27" fillId="0" borderId="107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0" fontId="27" fillId="0" borderId="108" xfId="0" applyFont="1" applyBorder="1" applyAlignment="1">
      <alignment horizontal="center" vertical="center" shrinkToFit="1"/>
    </xf>
    <xf numFmtId="176" fontId="27" fillId="0" borderId="108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vertical="center" shrinkToFit="1"/>
      <protection/>
    </xf>
    <xf numFmtId="2" fontId="27" fillId="0" borderId="12" xfId="0" applyNumberFormat="1" applyFont="1" applyBorder="1" applyAlignment="1">
      <alignment horizontal="center" vertical="center" shrinkToFit="1"/>
    </xf>
    <xf numFmtId="177" fontId="27" fillId="0" borderId="12" xfId="0" applyNumberFormat="1" applyFont="1" applyBorder="1" applyAlignment="1">
      <alignment horizontal="right" vertical="center"/>
    </xf>
    <xf numFmtId="0" fontId="6" fillId="0" borderId="98" xfId="0" applyFont="1" applyFill="1" applyBorder="1" applyAlignment="1" applyProtection="1">
      <alignment horizontal="center" vertical="center" shrinkToFit="1"/>
      <protection/>
    </xf>
    <xf numFmtId="0" fontId="6" fillId="0" borderId="96" xfId="0" applyFont="1" applyFill="1" applyBorder="1" applyAlignment="1" applyProtection="1">
      <alignment horizontal="center" vertical="center" shrinkToFit="1"/>
      <protection/>
    </xf>
    <xf numFmtId="0" fontId="6" fillId="0" borderId="99" xfId="0" applyFont="1" applyFill="1" applyBorder="1" applyAlignment="1" applyProtection="1">
      <alignment horizontal="center" vertical="center" shrinkToFit="1"/>
      <protection/>
    </xf>
    <xf numFmtId="0" fontId="6" fillId="0" borderId="109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97" xfId="0" applyFont="1" applyFill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2" xfId="0" applyFont="1" applyFill="1" applyBorder="1" applyAlignment="1" applyProtection="1">
      <alignment vertical="center" shrinkToFit="1"/>
      <protection/>
    </xf>
    <xf numFmtId="0" fontId="6" fillId="0" borderId="110" xfId="0" applyFont="1" applyFill="1" applyBorder="1" applyAlignment="1" applyProtection="1">
      <alignment vertical="center" shrinkToFit="1"/>
      <protection/>
    </xf>
    <xf numFmtId="0" fontId="6" fillId="0" borderId="100" xfId="0" applyFont="1" applyBorder="1" applyAlignment="1" applyProtection="1">
      <alignment vertical="center" shrinkToFit="1"/>
      <protection locked="0"/>
    </xf>
    <xf numFmtId="0" fontId="6" fillId="0" borderId="62" xfId="0" applyFont="1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6" fillId="0" borderId="111" xfId="0" applyFont="1" applyBorder="1" applyAlignment="1" applyProtection="1">
      <alignment vertical="center" shrinkToFit="1"/>
      <protection locked="0"/>
    </xf>
    <xf numFmtId="0" fontId="14" fillId="0" borderId="98" xfId="0" applyFont="1" applyFill="1" applyBorder="1" applyAlignment="1" applyProtection="1">
      <alignment horizontal="center" vertical="center" shrinkToFit="1"/>
      <protection/>
    </xf>
    <xf numFmtId="0" fontId="14" fillId="0" borderId="96" xfId="0" applyFont="1" applyFill="1" applyBorder="1" applyAlignment="1" applyProtection="1">
      <alignment horizontal="center" vertical="center" shrinkToFit="1"/>
      <protection/>
    </xf>
    <xf numFmtId="0" fontId="14" fillId="0" borderId="99" xfId="0" applyFont="1" applyFill="1" applyBorder="1" applyAlignment="1" applyProtection="1">
      <alignment horizontal="center" vertical="center" shrinkToFit="1"/>
      <protection/>
    </xf>
    <xf numFmtId="0" fontId="14" fillId="0" borderId="109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97" xfId="0" applyFont="1" applyFill="1" applyBorder="1" applyAlignment="1" applyProtection="1">
      <alignment horizontal="center" vertical="center" shrinkToFit="1"/>
      <protection/>
    </xf>
    <xf numFmtId="0" fontId="14" fillId="0" borderId="61" xfId="0" applyFont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/>
    </xf>
    <xf numFmtId="0" fontId="14" fillId="0" borderId="15" xfId="0" applyFont="1" applyFill="1" applyBorder="1" applyAlignment="1" applyProtection="1">
      <alignment vertical="center" shrinkToFit="1"/>
      <protection/>
    </xf>
    <xf numFmtId="0" fontId="14" fillId="0" borderId="100" xfId="0" applyFont="1" applyBorder="1" applyAlignment="1" applyProtection="1">
      <alignment vertical="center" shrinkToFit="1"/>
      <protection locked="0"/>
    </xf>
    <xf numFmtId="0" fontId="14" fillId="0" borderId="62" xfId="0" applyFont="1" applyBorder="1" applyAlignment="1" applyProtection="1">
      <alignment vertical="center" shrinkToFit="1"/>
      <protection locked="0"/>
    </xf>
    <xf numFmtId="0" fontId="14" fillId="0" borderId="63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112" xfId="0" applyFont="1" applyBorder="1" applyAlignment="1" applyProtection="1">
      <alignment vertical="center" shrinkToFit="1"/>
      <protection locked="0"/>
    </xf>
    <xf numFmtId="0" fontId="57" fillId="0" borderId="98" xfId="0" applyFont="1" applyFill="1" applyBorder="1" applyAlignment="1" applyProtection="1">
      <alignment horizontal="center" vertical="center" shrinkToFit="1"/>
      <protection/>
    </xf>
    <xf numFmtId="0" fontId="57" fillId="0" borderId="96" xfId="0" applyFont="1" applyFill="1" applyBorder="1" applyAlignment="1" applyProtection="1">
      <alignment horizontal="center" vertical="center" shrinkToFit="1"/>
      <protection/>
    </xf>
    <xf numFmtId="0" fontId="57" fillId="0" borderId="99" xfId="0" applyFont="1" applyFill="1" applyBorder="1" applyAlignment="1" applyProtection="1">
      <alignment horizontal="center" vertical="center" shrinkToFit="1"/>
      <protection/>
    </xf>
    <xf numFmtId="0" fontId="57" fillId="0" borderId="109" xfId="0" applyFont="1" applyBorder="1" applyAlignment="1">
      <alignment horizontal="center" vertical="center" shrinkToFit="1"/>
    </xf>
    <xf numFmtId="0" fontId="57" fillId="0" borderId="96" xfId="0" applyFont="1" applyBorder="1" applyAlignment="1">
      <alignment horizontal="center" vertical="center" shrinkToFit="1"/>
    </xf>
    <xf numFmtId="0" fontId="57" fillId="0" borderId="97" xfId="0" applyFont="1" applyFill="1" applyBorder="1" applyAlignment="1" applyProtection="1">
      <alignment horizontal="center" vertical="center" shrinkToFit="1"/>
      <protection/>
    </xf>
    <xf numFmtId="0" fontId="57" fillId="0" borderId="103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 applyProtection="1">
      <alignment vertical="center" shrinkToFit="1"/>
      <protection locked="0"/>
    </xf>
    <xf numFmtId="0" fontId="57" fillId="0" borderId="61" xfId="0" applyFont="1" applyBorder="1" applyAlignment="1" applyProtection="1">
      <alignment vertical="center" shrinkToFit="1"/>
      <protection locked="0"/>
    </xf>
    <xf numFmtId="0" fontId="57" fillId="0" borderId="62" xfId="0" applyFont="1" applyBorder="1" applyAlignment="1" applyProtection="1">
      <alignment vertical="center" shrinkToFit="1"/>
      <protection locked="0"/>
    </xf>
    <xf numFmtId="0" fontId="57" fillId="0" borderId="63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1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62" xfId="0" applyNumberFormat="1" applyFont="1" applyBorder="1" applyAlignment="1">
      <alignment horizontal="right" vertical="center"/>
    </xf>
    <xf numFmtId="177" fontId="14" fillId="0" borderId="114" xfId="0" applyNumberFormat="1" applyFont="1" applyBorder="1" applyAlignment="1">
      <alignment horizontal="right" vertical="center"/>
    </xf>
    <xf numFmtId="0" fontId="14" fillId="0" borderId="11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27" fillId="0" borderId="112" xfId="0" applyFont="1" applyFill="1" applyBorder="1" applyAlignment="1" applyProtection="1">
      <alignment horizontal="center" vertical="center" shrinkToFit="1"/>
      <protection/>
    </xf>
    <xf numFmtId="0" fontId="27" fillId="0" borderId="14" xfId="0" applyFont="1" applyFill="1" applyBorder="1" applyAlignment="1" applyProtection="1">
      <alignment horizontal="center" vertical="center" shrinkToFit="1"/>
      <protection/>
    </xf>
    <xf numFmtId="0" fontId="27" fillId="0" borderId="16" xfId="0" applyFont="1" applyFill="1" applyBorder="1" applyAlignment="1" applyProtection="1">
      <alignment horizontal="center" vertical="center" shrinkToFit="1"/>
      <protection/>
    </xf>
    <xf numFmtId="0" fontId="27" fillId="0" borderId="61" xfId="0" applyFont="1" applyFill="1" applyBorder="1" applyAlignment="1" applyProtection="1">
      <alignment horizontal="center" vertical="center" shrinkToFit="1"/>
      <protection/>
    </xf>
    <xf numFmtId="0" fontId="27" fillId="0" borderId="111" xfId="0" applyFont="1" applyFill="1" applyBorder="1" applyAlignment="1" applyProtection="1">
      <alignment horizontal="center" vertical="center" shrinkToFit="1"/>
      <protection/>
    </xf>
    <xf numFmtId="0" fontId="27" fillId="0" borderId="11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16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 shrinkToFit="1"/>
    </xf>
    <xf numFmtId="0" fontId="27" fillId="0" borderId="114" xfId="0" applyFont="1" applyFill="1" applyBorder="1" applyAlignment="1" applyProtection="1">
      <alignment horizontal="center" vertical="center" shrinkToFit="1"/>
      <protection/>
    </xf>
    <xf numFmtId="0" fontId="57" fillId="0" borderId="117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118" xfId="0" applyFont="1" applyFill="1" applyBorder="1" applyAlignment="1" applyProtection="1">
      <alignment horizontal="center" vertical="center" shrinkToFit="1"/>
      <protection/>
    </xf>
    <xf numFmtId="0" fontId="57" fillId="0" borderId="107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15" xfId="0" applyFont="1" applyFill="1" applyBorder="1" applyAlignment="1" applyProtection="1">
      <alignment horizontal="center" vertical="center" shrinkToFit="1"/>
      <protection/>
    </xf>
    <xf numFmtId="0" fontId="57" fillId="0" borderId="113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27" fillId="0" borderId="119" xfId="0" applyFont="1" applyBorder="1" applyAlignment="1">
      <alignment horizontal="center" vertical="center" shrinkToFit="1"/>
    </xf>
    <xf numFmtId="0" fontId="57" fillId="0" borderId="120" xfId="0" applyFont="1" applyFill="1" applyBorder="1" applyAlignment="1" applyProtection="1">
      <alignment horizontal="center" vertical="center" shrinkToFit="1"/>
      <protection/>
    </xf>
    <xf numFmtId="0" fontId="57" fillId="0" borderId="113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120" xfId="0" applyFont="1" applyBorder="1" applyAlignment="1" applyProtection="1">
      <alignment horizontal="center" vertical="center" shrinkToFit="1"/>
      <protection locked="0"/>
    </xf>
    <xf numFmtId="2" fontId="57" fillId="0" borderId="121" xfId="0" applyNumberFormat="1" applyFont="1" applyBorder="1" applyAlignment="1">
      <alignment horizontal="center" vertical="center" shrinkToFit="1"/>
    </xf>
    <xf numFmtId="2" fontId="57" fillId="0" borderId="115" xfId="0" applyNumberFormat="1" applyFont="1" applyBorder="1" applyAlignment="1">
      <alignment horizontal="center" vertical="center" shrinkToFit="1"/>
    </xf>
    <xf numFmtId="178" fontId="57" fillId="0" borderId="0" xfId="0" applyNumberFormat="1" applyFont="1" applyFill="1" applyBorder="1" applyAlignment="1">
      <alignment horizontal="center" vertical="center" shrinkToFit="1"/>
    </xf>
    <xf numFmtId="178" fontId="57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120" xfId="0" applyFont="1" applyBorder="1" applyAlignment="1" applyProtection="1">
      <alignment horizontal="center" vertical="center" shrinkToFit="1"/>
      <protection locked="0"/>
    </xf>
    <xf numFmtId="0" fontId="57" fillId="0" borderId="122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123" xfId="0" applyFont="1" applyBorder="1" applyAlignment="1" applyProtection="1">
      <alignment horizontal="center" vertical="center" shrinkToFit="1"/>
      <protection locked="0"/>
    </xf>
    <xf numFmtId="179" fontId="47" fillId="0" borderId="0" xfId="0" applyNumberFormat="1" applyFont="1" applyFill="1" applyBorder="1" applyAlignment="1">
      <alignment horizontal="left" vertical="center" shrinkToFit="1"/>
    </xf>
    <xf numFmtId="179" fontId="47" fillId="0" borderId="23" xfId="0" applyNumberFormat="1" applyFont="1" applyFill="1" applyBorder="1" applyAlignment="1">
      <alignment horizontal="left" vertical="center" shrinkToFit="1"/>
    </xf>
    <xf numFmtId="179" fontId="47" fillId="0" borderId="0" xfId="0" applyNumberFormat="1" applyFont="1" applyFill="1" applyBorder="1" applyAlignment="1">
      <alignment horizontal="left" vertical="center" shrinkToFit="1"/>
    </xf>
    <xf numFmtId="179" fontId="47" fillId="0" borderId="16" xfId="0" applyNumberFormat="1" applyFont="1" applyFill="1" applyBorder="1" applyAlignment="1">
      <alignment horizontal="left" vertical="center" shrinkToFit="1"/>
    </xf>
    <xf numFmtId="0" fontId="57" fillId="0" borderId="105" xfId="0" applyFont="1" applyFill="1" applyBorder="1" applyAlignment="1" applyProtection="1">
      <alignment horizontal="center" vertical="center" shrinkToFit="1"/>
      <protection/>
    </xf>
    <xf numFmtId="0" fontId="57" fillId="0" borderId="62" xfId="0" applyFont="1" applyFill="1" applyBorder="1" applyAlignment="1" applyProtection="1">
      <alignment horizontal="center" vertical="center" shrinkToFit="1"/>
      <protection/>
    </xf>
    <xf numFmtId="0" fontId="57" fillId="0" borderId="63" xfId="0" applyFont="1" applyFill="1" applyBorder="1" applyAlignment="1" applyProtection="1">
      <alignment horizontal="center" vertical="center" shrinkToFit="1"/>
      <protection/>
    </xf>
    <xf numFmtId="176" fontId="57" fillId="0" borderId="115" xfId="0" applyNumberFormat="1" applyFont="1" applyBorder="1" applyAlignment="1">
      <alignment horizontal="center" vertical="center" shrinkToFit="1"/>
    </xf>
    <xf numFmtId="176" fontId="57" fillId="0" borderId="116" xfId="0" applyNumberFormat="1" applyFont="1" applyBorder="1" applyAlignment="1">
      <alignment horizontal="center" vertical="center" shrinkToFit="1"/>
    </xf>
    <xf numFmtId="2" fontId="57" fillId="0" borderId="0" xfId="0" applyNumberFormat="1" applyFont="1" applyBorder="1" applyAlignment="1">
      <alignment horizontal="center" vertical="center" shrinkToFit="1"/>
    </xf>
    <xf numFmtId="2" fontId="57" fillId="0" borderId="62" xfId="0" applyNumberFormat="1" applyFont="1" applyBorder="1" applyAlignment="1">
      <alignment horizontal="center" vertical="center" shrinkToFit="1"/>
    </xf>
    <xf numFmtId="177" fontId="57" fillId="0" borderId="0" xfId="0" applyNumberFormat="1" applyFont="1" applyBorder="1" applyAlignment="1">
      <alignment horizontal="right" vertical="center"/>
    </xf>
    <xf numFmtId="177" fontId="57" fillId="0" borderId="16" xfId="0" applyNumberFormat="1" applyFont="1" applyBorder="1" applyAlignment="1">
      <alignment horizontal="right" vertical="center"/>
    </xf>
    <xf numFmtId="177" fontId="57" fillId="0" borderId="62" xfId="0" applyNumberFormat="1" applyFont="1" applyBorder="1" applyAlignment="1">
      <alignment horizontal="right" vertical="center"/>
    </xf>
    <xf numFmtId="177" fontId="57" fillId="0" borderId="114" xfId="0" applyNumberFormat="1" applyFont="1" applyBorder="1" applyAlignment="1">
      <alignment horizontal="right" vertical="center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3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0" xfId="0" applyFont="1" applyBorder="1" applyAlignment="1" applyProtection="1">
      <alignment horizontal="center" vertical="center" shrinkToFit="1"/>
      <protection locked="0"/>
    </xf>
    <xf numFmtId="0" fontId="6" fillId="0" borderId="113" xfId="0" applyFont="1" applyBorder="1" applyAlignment="1" applyProtection="1">
      <alignment horizontal="center" vertical="center" shrinkToFit="1"/>
      <protection locked="0"/>
    </xf>
    <xf numFmtId="2" fontId="6" fillId="0" borderId="121" xfId="0" applyNumberFormat="1" applyFont="1" applyBorder="1" applyAlignment="1">
      <alignment horizontal="center" vertical="center" shrinkToFit="1"/>
    </xf>
    <xf numFmtId="2" fontId="6" fillId="0" borderId="115" xfId="0" applyNumberFormat="1" applyFont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79" fontId="49" fillId="0" borderId="0" xfId="0" applyNumberFormat="1" applyFont="1" applyFill="1" applyBorder="1" applyAlignment="1">
      <alignment horizontal="left" vertical="center" shrinkToFit="1"/>
    </xf>
    <xf numFmtId="179" fontId="49" fillId="0" borderId="23" xfId="0" applyNumberFormat="1" applyFont="1" applyFill="1" applyBorder="1" applyAlignment="1">
      <alignment horizontal="left" vertical="center" shrinkToFit="1"/>
    </xf>
    <xf numFmtId="179" fontId="49" fillId="0" borderId="0" xfId="0" applyNumberFormat="1" applyFont="1" applyFill="1" applyBorder="1" applyAlignment="1">
      <alignment horizontal="left" vertical="center" shrinkToFit="1"/>
    </xf>
    <xf numFmtId="179" fontId="49" fillId="0" borderId="16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0" xfId="0" applyFont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 shrinkToFit="1"/>
    </xf>
    <xf numFmtId="0" fontId="6" fillId="0" borderId="125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2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3" xfId="0" applyFont="1" applyBorder="1" applyAlignment="1" applyProtection="1">
      <alignment horizontal="center" vertical="center" shrinkToFit="1"/>
      <protection locked="0"/>
    </xf>
    <xf numFmtId="176" fontId="6" fillId="0" borderId="115" xfId="0" applyNumberFormat="1" applyFont="1" applyBorder="1" applyAlignment="1">
      <alignment horizontal="center" vertical="center" shrinkToFit="1"/>
    </xf>
    <xf numFmtId="176" fontId="6" fillId="0" borderId="116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62" xfId="0" applyNumberFormat="1" applyFont="1" applyBorder="1" applyAlignment="1">
      <alignment horizontal="right" vertical="center"/>
    </xf>
    <xf numFmtId="177" fontId="6" fillId="0" borderId="114" xfId="0" applyNumberFormat="1" applyFont="1" applyBorder="1" applyAlignment="1">
      <alignment horizontal="right" vertical="center"/>
    </xf>
    <xf numFmtId="0" fontId="14" fillId="0" borderId="126" xfId="0" applyFont="1" applyBorder="1" applyAlignment="1" applyProtection="1">
      <alignment horizontal="center" vertical="center" shrinkToFit="1"/>
      <protection locked="0"/>
    </xf>
    <xf numFmtId="0" fontId="14" fillId="0" borderId="11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18" xfId="0" applyFont="1" applyFill="1" applyBorder="1" applyAlignment="1">
      <alignment horizontal="center" vertical="center" shrinkToFit="1"/>
    </xf>
    <xf numFmtId="0" fontId="14" fillId="0" borderId="10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20" xfId="0" applyFont="1" applyBorder="1" applyAlignment="1" applyProtection="1">
      <alignment horizontal="center" vertical="center" shrinkToFit="1"/>
      <protection locked="0"/>
    </xf>
    <xf numFmtId="0" fontId="14" fillId="0" borderId="12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23" xfId="0" applyFont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 applyProtection="1">
      <alignment horizontal="center" vertical="center" shrinkToFit="1"/>
      <protection locked="0"/>
    </xf>
    <xf numFmtId="2" fontId="14" fillId="0" borderId="121" xfId="0" applyNumberFormat="1" applyFont="1" applyBorder="1" applyAlignment="1">
      <alignment horizontal="center" vertical="center" shrinkToFit="1"/>
    </xf>
    <xf numFmtId="2" fontId="14" fillId="0" borderId="115" xfId="0" applyNumberFormat="1" applyFont="1" applyBorder="1" applyAlignment="1">
      <alignment horizontal="center" vertical="center" shrinkToFit="1"/>
    </xf>
    <xf numFmtId="0" fontId="14" fillId="0" borderId="120" xfId="0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horizontal="center" vertical="center" shrinkToFit="1"/>
    </xf>
    <xf numFmtId="179" fontId="56" fillId="0" borderId="0" xfId="0" applyNumberFormat="1" applyFont="1" applyFill="1" applyBorder="1" applyAlignment="1">
      <alignment horizontal="left" vertical="center" shrinkToFit="1"/>
    </xf>
    <xf numFmtId="179" fontId="56" fillId="0" borderId="23" xfId="0" applyNumberFormat="1" applyFont="1" applyFill="1" applyBorder="1" applyAlignment="1">
      <alignment horizontal="left" vertical="center" shrinkToFit="1"/>
    </xf>
    <xf numFmtId="179" fontId="56" fillId="0" borderId="0" xfId="0" applyNumberFormat="1" applyFont="1" applyFill="1" applyBorder="1" applyAlignment="1">
      <alignment horizontal="left" vertical="center" shrinkToFit="1"/>
    </xf>
    <xf numFmtId="179" fontId="56" fillId="0" borderId="16" xfId="0" applyNumberFormat="1" applyFont="1" applyFill="1" applyBorder="1" applyAlignment="1">
      <alignment horizontal="left" vertical="center" shrinkToFit="1"/>
    </xf>
    <xf numFmtId="0" fontId="14" fillId="0" borderId="105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176" fontId="14" fillId="0" borderId="115" xfId="0" applyNumberFormat="1" applyFont="1" applyBorder="1" applyAlignment="1">
      <alignment horizontal="center" vertical="center" shrinkToFit="1"/>
    </xf>
    <xf numFmtId="176" fontId="14" fillId="0" borderId="116" xfId="0" applyNumberFormat="1" applyFont="1" applyBorder="1" applyAlignment="1">
      <alignment horizontal="center" vertical="center" shrinkToFit="1"/>
    </xf>
    <xf numFmtId="2" fontId="14" fillId="0" borderId="0" xfId="0" applyNumberFormat="1" applyFont="1" applyBorder="1" applyAlignment="1">
      <alignment horizontal="center" vertical="center" shrinkToFit="1"/>
    </xf>
    <xf numFmtId="2" fontId="14" fillId="0" borderId="62" xfId="0" applyNumberFormat="1" applyFont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2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2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120" xfId="0" applyFont="1" applyBorder="1" applyAlignment="1" applyProtection="1">
      <alignment horizontal="center" vertical="center" shrinkToFit="1"/>
      <protection locked="0"/>
    </xf>
    <xf numFmtId="2" fontId="27" fillId="0" borderId="0" xfId="0" applyNumberFormat="1" applyFont="1" applyBorder="1" applyAlignment="1">
      <alignment horizontal="center" vertical="center" shrinkToFit="1"/>
    </xf>
    <xf numFmtId="2" fontId="27" fillId="0" borderId="0" xfId="0" applyNumberFormat="1" applyFont="1" applyBorder="1" applyAlignment="1">
      <alignment horizontal="center" vertical="center" shrinkToFit="1"/>
    </xf>
    <xf numFmtId="178" fontId="27" fillId="0" borderId="0" xfId="0" applyNumberFormat="1" applyFont="1" applyFill="1" applyBorder="1" applyAlignment="1">
      <alignment horizontal="center" vertical="center" shrinkToFit="1"/>
    </xf>
    <xf numFmtId="178" fontId="27" fillId="0" borderId="0" xfId="0" applyNumberFormat="1" applyFont="1" applyFill="1" applyBorder="1" applyAlignment="1">
      <alignment horizontal="center" vertical="center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40" fillId="0" borderId="23" xfId="0" applyNumberFormat="1" applyFont="1" applyFill="1" applyBorder="1" applyAlignment="1">
      <alignment horizontal="left" vertical="center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40" fillId="0" borderId="16" xfId="0" applyNumberFormat="1" applyFont="1" applyFill="1" applyBorder="1" applyAlignment="1">
      <alignment horizontal="left" vertical="center" shrinkToFit="1"/>
    </xf>
    <xf numFmtId="0" fontId="27" fillId="0" borderId="124" xfId="0" applyFont="1" applyFill="1" applyBorder="1" applyAlignment="1">
      <alignment horizontal="center" vertical="center" shrinkToFit="1"/>
    </xf>
    <xf numFmtId="0" fontId="27" fillId="0" borderId="125" xfId="0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shrinkToFit="1"/>
    </xf>
    <xf numFmtId="0" fontId="27" fillId="0" borderId="122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7" fillId="0" borderId="123" xfId="0" applyFont="1" applyBorder="1" applyAlignment="1" applyProtection="1">
      <alignment horizontal="center" vertical="center" shrinkToFit="1"/>
      <protection locked="0"/>
    </xf>
    <xf numFmtId="177" fontId="27" fillId="0" borderId="0" xfId="0" applyNumberFormat="1" applyFont="1" applyBorder="1" applyAlignment="1">
      <alignment horizontal="right" vertical="center"/>
    </xf>
    <xf numFmtId="177" fontId="27" fillId="0" borderId="16" xfId="0" applyNumberFormat="1" applyFont="1" applyBorder="1" applyAlignment="1">
      <alignment horizontal="right" vertical="center"/>
    </xf>
    <xf numFmtId="177" fontId="27" fillId="0" borderId="62" xfId="0" applyNumberFormat="1" applyFont="1" applyBorder="1" applyAlignment="1">
      <alignment horizontal="right" vertical="center"/>
    </xf>
    <xf numFmtId="177" fontId="27" fillId="0" borderId="114" xfId="0" applyNumberFormat="1" applyFont="1" applyBorder="1" applyAlignment="1">
      <alignment horizontal="right" vertical="center"/>
    </xf>
    <xf numFmtId="0" fontId="27" fillId="0" borderId="1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18" xfId="0" applyFont="1" applyFill="1" applyBorder="1" applyAlignment="1">
      <alignment horizontal="center" vertical="center" shrinkToFit="1"/>
    </xf>
    <xf numFmtId="0" fontId="27" fillId="0" borderId="107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2" fontId="27" fillId="0" borderId="0" xfId="0" applyNumberFormat="1" applyFont="1" applyBorder="1" applyAlignment="1">
      <alignment horizontal="center" vertical="center" shrinkToFit="1"/>
    </xf>
    <xf numFmtId="2" fontId="27" fillId="0" borderId="62" xfId="0" applyNumberFormat="1" applyFont="1" applyBorder="1" applyAlignment="1">
      <alignment horizontal="center" vertical="center" shrinkToFit="1"/>
    </xf>
    <xf numFmtId="176" fontId="27" fillId="0" borderId="0" xfId="0" applyNumberFormat="1" applyFont="1" applyBorder="1" applyAlignment="1">
      <alignment horizontal="center" vertical="center" shrinkToFit="1"/>
    </xf>
    <xf numFmtId="176" fontId="27" fillId="0" borderId="100" xfId="0" applyNumberFormat="1" applyFont="1" applyBorder="1" applyAlignment="1">
      <alignment horizontal="center" vertical="center" shrinkToFit="1"/>
    </xf>
    <xf numFmtId="0" fontId="27" fillId="0" borderId="127" xfId="0" applyFont="1" applyBorder="1" applyAlignment="1" applyProtection="1">
      <alignment horizontal="center" vertical="center" shrinkToFit="1"/>
      <protection locked="0"/>
    </xf>
    <xf numFmtId="0" fontId="27" fillId="0" borderId="128" xfId="0" applyFont="1" applyBorder="1" applyAlignment="1" applyProtection="1">
      <alignment horizontal="center" vertical="center" shrinkToFit="1"/>
      <protection locked="0"/>
    </xf>
    <xf numFmtId="0" fontId="27" fillId="0" borderId="129" xfId="0" applyFont="1" applyBorder="1" applyAlignment="1" applyProtection="1">
      <alignment horizontal="center" vertical="center" shrinkToFit="1"/>
      <protection locked="0"/>
    </xf>
    <xf numFmtId="0" fontId="27" fillId="0" borderId="130" xfId="0" applyFont="1" applyBorder="1" applyAlignment="1" applyProtection="1">
      <alignment horizontal="center" vertical="center" shrinkToFit="1"/>
      <protection locked="0"/>
    </xf>
    <xf numFmtId="0" fontId="27" fillId="0" borderId="126" xfId="0" applyFont="1" applyBorder="1" applyAlignment="1" applyProtection="1">
      <alignment horizontal="center" vertical="center" shrinkToFit="1"/>
      <protection locked="0"/>
    </xf>
    <xf numFmtId="0" fontId="27" fillId="0" borderId="13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6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7" fillId="0" borderId="106" xfId="0" applyFont="1" applyBorder="1" applyAlignment="1" applyProtection="1">
      <alignment horizontal="center" vertical="center" shrinkToFit="1"/>
      <protection locked="0"/>
    </xf>
    <xf numFmtId="176" fontId="27" fillId="0" borderId="132" xfId="0" applyNumberFormat="1" applyFont="1" applyBorder="1" applyAlignment="1">
      <alignment horizontal="center" vertical="center" shrinkToFit="1"/>
    </xf>
    <xf numFmtId="0" fontId="57" fillId="0" borderId="133" xfId="0" applyFont="1" applyFill="1" applyBorder="1" applyAlignment="1" applyProtection="1">
      <alignment horizontal="center" vertical="center" shrinkToFit="1"/>
      <protection/>
    </xf>
    <xf numFmtId="0" fontId="57" fillId="0" borderId="134" xfId="0" applyFont="1" applyFill="1" applyBorder="1" applyAlignment="1" applyProtection="1">
      <alignment horizontal="center" vertical="center" shrinkToFit="1"/>
      <protection/>
    </xf>
    <xf numFmtId="0" fontId="57" fillId="0" borderId="135" xfId="0" applyFont="1" applyFill="1" applyBorder="1" applyAlignment="1" applyProtection="1">
      <alignment horizontal="center" vertical="center" shrinkToFit="1"/>
      <protection/>
    </xf>
    <xf numFmtId="0" fontId="57" fillId="0" borderId="136" xfId="0" applyFont="1" applyFill="1" applyBorder="1" applyAlignment="1" applyProtection="1">
      <alignment horizontal="center" vertical="center" shrinkToFit="1"/>
      <protection/>
    </xf>
    <xf numFmtId="0" fontId="57" fillId="0" borderId="137" xfId="0" applyFont="1" applyFill="1" applyBorder="1" applyAlignment="1" applyProtection="1">
      <alignment horizontal="center" vertical="center" shrinkToFit="1"/>
      <protection/>
    </xf>
    <xf numFmtId="0" fontId="6" fillId="0" borderId="133" xfId="0" applyFont="1" applyFill="1" applyBorder="1" applyAlignment="1" applyProtection="1">
      <alignment horizontal="center" vertical="center" shrinkToFit="1"/>
      <protection/>
    </xf>
    <xf numFmtId="0" fontId="6" fillId="0" borderId="134" xfId="0" applyFont="1" applyFill="1" applyBorder="1" applyAlignment="1" applyProtection="1">
      <alignment horizontal="center" vertical="center" shrinkToFit="1"/>
      <protection/>
    </xf>
    <xf numFmtId="0" fontId="6" fillId="0" borderId="135" xfId="0" applyFont="1" applyFill="1" applyBorder="1" applyAlignment="1" applyProtection="1">
      <alignment horizontal="center" vertical="center" shrinkToFit="1"/>
      <protection/>
    </xf>
    <xf numFmtId="0" fontId="6" fillId="0" borderId="136" xfId="0" applyFont="1" applyFill="1" applyBorder="1" applyAlignment="1" applyProtection="1">
      <alignment horizontal="center" vertical="center" shrinkToFit="1"/>
      <protection/>
    </xf>
    <xf numFmtId="0" fontId="6" fillId="0" borderId="138" xfId="0" applyFont="1" applyFill="1" applyBorder="1" applyAlignment="1" applyProtection="1">
      <alignment horizontal="center" vertical="center" shrinkToFit="1"/>
      <protection/>
    </xf>
    <xf numFmtId="0" fontId="57" fillId="0" borderId="138" xfId="0" applyFont="1" applyFill="1" applyBorder="1" applyAlignment="1" applyProtection="1">
      <alignment horizontal="center" vertical="center" shrinkToFit="1"/>
      <protection/>
    </xf>
    <xf numFmtId="0" fontId="14" fillId="0" borderId="139" xfId="0" applyFont="1" applyFill="1" applyBorder="1" applyAlignment="1" applyProtection="1">
      <alignment horizontal="center" vertical="center" shrinkToFit="1"/>
      <protection/>
    </xf>
    <xf numFmtId="0" fontId="14" fillId="0" borderId="140" xfId="0" applyFont="1" applyFill="1" applyBorder="1" applyAlignment="1" applyProtection="1">
      <alignment horizontal="center" vertical="center" shrinkToFit="1"/>
      <protection/>
    </xf>
    <xf numFmtId="0" fontId="14" fillId="0" borderId="141" xfId="0" applyFont="1" applyFill="1" applyBorder="1" applyAlignment="1" applyProtection="1">
      <alignment horizontal="center" vertical="center" shrinkToFit="1"/>
      <protection/>
    </xf>
    <xf numFmtId="0" fontId="14" fillId="0" borderId="142" xfId="0" applyFont="1" applyFill="1" applyBorder="1" applyAlignment="1" applyProtection="1">
      <alignment horizontal="center" vertical="center" shrinkToFit="1"/>
      <protection/>
    </xf>
    <xf numFmtId="0" fontId="14" fillId="0" borderId="143" xfId="0" applyFont="1" applyFill="1" applyBorder="1" applyAlignment="1" applyProtection="1">
      <alignment horizontal="center" vertical="center" shrinkToFit="1"/>
      <protection/>
    </xf>
    <xf numFmtId="0" fontId="6" fillId="0" borderId="137" xfId="0" applyFont="1" applyFill="1" applyBorder="1" applyAlignment="1" applyProtection="1">
      <alignment horizontal="center" vertical="center" shrinkToFit="1"/>
      <protection/>
    </xf>
    <xf numFmtId="0" fontId="14" fillId="0" borderId="136" xfId="0" applyFont="1" applyFill="1" applyBorder="1" applyAlignment="1" applyProtection="1">
      <alignment horizontal="center" vertical="center" shrinkToFit="1"/>
      <protection/>
    </xf>
    <xf numFmtId="0" fontId="14" fillId="0" borderId="135" xfId="0" applyFont="1" applyFill="1" applyBorder="1" applyAlignment="1" applyProtection="1">
      <alignment horizontal="center" vertical="center" shrinkToFit="1"/>
      <protection/>
    </xf>
    <xf numFmtId="0" fontId="14" fillId="0" borderId="134" xfId="0" applyFont="1" applyFill="1" applyBorder="1" applyAlignment="1" applyProtection="1">
      <alignment horizontal="center" vertical="center" shrinkToFit="1"/>
      <protection/>
    </xf>
    <xf numFmtId="0" fontId="14" fillId="0" borderId="138" xfId="0" applyFont="1" applyFill="1" applyBorder="1" applyAlignment="1" applyProtection="1">
      <alignment horizontal="center" vertical="center" shrinkToFit="1"/>
      <protection/>
    </xf>
    <xf numFmtId="0" fontId="27" fillId="0" borderId="136" xfId="0" applyFont="1" applyFill="1" applyBorder="1" applyAlignment="1" applyProtection="1">
      <alignment horizontal="center" vertical="center" shrinkToFit="1"/>
      <protection/>
    </xf>
    <xf numFmtId="0" fontId="27" fillId="0" borderId="135" xfId="0" applyFont="1" applyFill="1" applyBorder="1" applyAlignment="1" applyProtection="1">
      <alignment horizontal="center" vertical="center" shrinkToFit="1"/>
      <protection/>
    </xf>
    <xf numFmtId="0" fontId="27" fillId="0" borderId="134" xfId="0" applyFont="1" applyFill="1" applyBorder="1" applyAlignment="1" applyProtection="1">
      <alignment horizontal="center" vertical="center" shrinkToFit="1"/>
      <protection/>
    </xf>
    <xf numFmtId="0" fontId="27" fillId="0" borderId="137" xfId="0" applyFont="1" applyFill="1" applyBorder="1" applyAlignment="1" applyProtection="1">
      <alignment horizontal="center" vertical="center" shrinkToFit="1"/>
      <protection/>
    </xf>
    <xf numFmtId="0" fontId="27" fillId="0" borderId="144" xfId="0" applyFont="1" applyFill="1" applyBorder="1" applyAlignment="1" applyProtection="1">
      <alignment horizontal="center" vertical="center" shrinkToFit="1"/>
      <protection/>
    </xf>
    <xf numFmtId="0" fontId="27" fillId="0" borderId="127" xfId="0" applyFont="1" applyFill="1" applyBorder="1" applyAlignment="1" applyProtection="1">
      <alignment horizontal="center" vertical="center" shrinkToFit="1"/>
      <protection/>
    </xf>
    <xf numFmtId="0" fontId="27" fillId="0" borderId="145" xfId="0" applyFont="1" applyFill="1" applyBorder="1" applyAlignment="1" applyProtection="1">
      <alignment horizontal="center" vertical="center" shrinkToFit="1"/>
      <protection/>
    </xf>
    <xf numFmtId="0" fontId="27" fillId="0" borderId="146" xfId="0" applyFont="1" applyFill="1" applyBorder="1" applyAlignment="1" applyProtection="1">
      <alignment horizontal="center" vertical="center" shrinkToFit="1"/>
      <protection/>
    </xf>
    <xf numFmtId="0" fontId="27" fillId="0" borderId="129" xfId="0" applyFont="1" applyFill="1" applyBorder="1" applyAlignment="1" applyProtection="1">
      <alignment horizontal="center" vertical="center" shrinkToFit="1"/>
      <protection/>
    </xf>
    <xf numFmtId="0" fontId="27" fillId="0" borderId="147" xfId="0" applyFont="1" applyFill="1" applyBorder="1" applyAlignment="1" applyProtection="1">
      <alignment horizontal="center" vertical="center" shrinkToFit="1"/>
      <protection/>
    </xf>
    <xf numFmtId="0" fontId="27" fillId="0" borderId="148" xfId="0" applyFont="1" applyFill="1" applyBorder="1" applyAlignment="1" applyProtection="1">
      <alignment horizontal="center" vertical="center" shrinkToFit="1"/>
      <protection/>
    </xf>
    <xf numFmtId="0" fontId="27" fillId="0" borderId="149" xfId="0" applyFont="1" applyFill="1" applyBorder="1" applyAlignment="1" applyProtection="1">
      <alignment horizontal="center" vertical="center" shrinkToFit="1"/>
      <protection/>
    </xf>
    <xf numFmtId="0" fontId="27" fillId="0" borderId="150" xfId="0" applyFont="1" applyFill="1" applyBorder="1" applyAlignment="1" applyProtection="1">
      <alignment horizontal="center" vertical="center" shrinkToFit="1"/>
      <protection/>
    </xf>
    <xf numFmtId="0" fontId="27" fillId="0" borderId="142" xfId="0" applyFont="1" applyFill="1" applyBorder="1" applyAlignment="1" applyProtection="1">
      <alignment horizontal="center" vertical="center" shrinkToFit="1"/>
      <protection/>
    </xf>
    <xf numFmtId="0" fontId="27" fillId="0" borderId="141" xfId="0" applyFont="1" applyFill="1" applyBorder="1" applyAlignment="1" applyProtection="1">
      <alignment horizontal="center" vertical="center" shrinkToFit="1"/>
      <protection/>
    </xf>
    <xf numFmtId="0" fontId="27" fillId="0" borderId="140" xfId="0" applyFont="1" applyFill="1" applyBorder="1" applyAlignment="1" applyProtection="1">
      <alignment horizontal="center" vertical="center" shrinkToFit="1"/>
      <protection/>
    </xf>
    <xf numFmtId="0" fontId="27" fillId="0" borderId="151" xfId="0" applyFont="1" applyBorder="1" applyAlignment="1" applyProtection="1">
      <alignment horizontal="center" vertical="center" shrinkToFit="1"/>
      <protection locked="0"/>
    </xf>
    <xf numFmtId="0" fontId="14" fillId="0" borderId="133" xfId="0" applyFont="1" applyFill="1" applyBorder="1" applyAlignment="1" applyProtection="1">
      <alignment horizontal="center" vertical="center" shrinkToFit="1"/>
      <protection/>
    </xf>
    <xf numFmtId="0" fontId="14" fillId="0" borderId="137" xfId="0" applyFont="1" applyFill="1" applyBorder="1" applyAlignment="1" applyProtection="1">
      <alignment horizontal="center" vertical="center" shrinkToFit="1"/>
      <protection/>
    </xf>
    <xf numFmtId="0" fontId="27" fillId="0" borderId="133" xfId="0" applyFont="1" applyFill="1" applyBorder="1" applyAlignment="1" applyProtection="1">
      <alignment horizontal="center" vertical="center" shrinkToFit="1"/>
      <protection/>
    </xf>
    <xf numFmtId="0" fontId="27" fillId="0" borderId="139" xfId="0" applyFont="1" applyFill="1" applyBorder="1" applyAlignment="1" applyProtection="1">
      <alignment horizontal="center" vertical="center" shrinkToFit="1"/>
      <protection/>
    </xf>
    <xf numFmtId="0" fontId="6" fillId="0" borderId="152" xfId="0" applyFont="1" applyFill="1" applyBorder="1" applyAlignment="1" applyProtection="1">
      <alignment horizontal="center" vertical="center" shrinkToFit="1"/>
      <protection/>
    </xf>
    <xf numFmtId="0" fontId="6" fillId="0" borderId="153" xfId="0" applyFont="1" applyFill="1" applyBorder="1" applyAlignment="1" applyProtection="1">
      <alignment horizontal="center" vertical="center" shrinkToFit="1"/>
      <protection/>
    </xf>
    <xf numFmtId="0" fontId="6" fillId="0" borderId="154" xfId="0" applyFont="1" applyFill="1" applyBorder="1" applyAlignment="1" applyProtection="1">
      <alignment horizontal="center" vertical="center" shrinkToFit="1"/>
      <protection/>
    </xf>
    <xf numFmtId="0" fontId="6" fillId="0" borderId="155" xfId="0" applyFont="1" applyFill="1" applyBorder="1" applyAlignment="1" applyProtection="1">
      <alignment horizontal="center" vertical="center" shrinkToFit="1"/>
      <protection/>
    </xf>
    <xf numFmtId="0" fontId="6" fillId="0" borderId="129" xfId="0" applyFont="1" applyFill="1" applyBorder="1" applyAlignment="1" applyProtection="1">
      <alignment horizontal="center" vertical="center" shrinkToFit="1"/>
      <protection/>
    </xf>
    <xf numFmtId="0" fontId="6" fillId="0" borderId="147" xfId="0" applyFont="1" applyFill="1" applyBorder="1" applyAlignment="1" applyProtection="1">
      <alignment horizontal="center" vertical="center" shrinkToFit="1"/>
      <protection/>
    </xf>
    <xf numFmtId="0" fontId="6" fillId="0" borderId="156" xfId="0" applyFont="1" applyFill="1" applyBorder="1" applyAlignment="1" applyProtection="1">
      <alignment horizontal="center" vertical="center" shrinkToFit="1"/>
      <protection/>
    </xf>
    <xf numFmtId="0" fontId="6" fillId="0" borderId="157" xfId="0" applyFont="1" applyFill="1" applyBorder="1" applyAlignment="1" applyProtection="1">
      <alignment horizontal="center" vertical="center" shrinkToFit="1"/>
      <protection/>
    </xf>
    <xf numFmtId="0" fontId="6" fillId="0" borderId="158" xfId="0" applyFont="1" applyFill="1" applyBorder="1" applyAlignment="1" applyProtection="1">
      <alignment horizontal="center" vertical="center" shrinkToFit="1"/>
      <protection/>
    </xf>
    <xf numFmtId="0" fontId="58" fillId="0" borderId="144" xfId="0" applyFont="1" applyFill="1" applyBorder="1" applyAlignment="1" applyProtection="1">
      <alignment horizontal="center" vertical="center" wrapText="1" shrinkToFit="1"/>
      <protection/>
    </xf>
    <xf numFmtId="0" fontId="58" fillId="0" borderId="127" xfId="0" applyFont="1" applyFill="1" applyBorder="1" applyAlignment="1" applyProtection="1">
      <alignment horizontal="center" vertical="center" wrapText="1" shrinkToFit="1"/>
      <protection/>
    </xf>
    <xf numFmtId="0" fontId="58" fillId="0" borderId="128" xfId="0" applyFont="1" applyFill="1" applyBorder="1" applyAlignment="1" applyProtection="1">
      <alignment horizontal="center" vertical="center" wrapText="1" shrinkToFit="1"/>
      <protection/>
    </xf>
    <xf numFmtId="0" fontId="58" fillId="0" borderId="146" xfId="0" applyFont="1" applyFill="1" applyBorder="1" applyAlignment="1" applyProtection="1">
      <alignment horizontal="center" vertical="center" wrapText="1" shrinkToFit="1"/>
      <protection/>
    </xf>
    <xf numFmtId="0" fontId="58" fillId="0" borderId="129" xfId="0" applyFont="1" applyFill="1" applyBorder="1" applyAlignment="1" applyProtection="1">
      <alignment horizontal="center" vertical="center" wrapText="1" shrinkToFit="1"/>
      <protection/>
    </xf>
    <xf numFmtId="0" fontId="58" fillId="0" borderId="130" xfId="0" applyFont="1" applyFill="1" applyBorder="1" applyAlignment="1" applyProtection="1">
      <alignment horizontal="center" vertical="center" wrapText="1" shrinkToFit="1"/>
      <protection/>
    </xf>
    <xf numFmtId="0" fontId="58" fillId="0" borderId="148" xfId="0" applyFont="1" applyFill="1" applyBorder="1" applyAlignment="1" applyProtection="1">
      <alignment horizontal="center" vertical="center" wrapText="1" shrinkToFit="1"/>
      <protection/>
    </xf>
    <xf numFmtId="0" fontId="58" fillId="0" borderId="149" xfId="0" applyFont="1" applyFill="1" applyBorder="1" applyAlignment="1" applyProtection="1">
      <alignment horizontal="center" vertical="center" wrapText="1" shrinkToFit="1"/>
      <protection/>
    </xf>
    <xf numFmtId="0" fontId="58" fillId="0" borderId="159" xfId="0" applyFont="1" applyFill="1" applyBorder="1" applyAlignment="1" applyProtection="1">
      <alignment horizontal="center" vertical="center" wrapText="1" shrinkToFit="1"/>
      <protection/>
    </xf>
    <xf numFmtId="0" fontId="14" fillId="0" borderId="127" xfId="0" applyFont="1" applyFill="1" applyBorder="1" applyAlignment="1" applyProtection="1">
      <alignment horizontal="center" vertical="center" shrinkToFit="1"/>
      <protection/>
    </xf>
    <xf numFmtId="0" fontId="14" fillId="0" borderId="145" xfId="0" applyFont="1" applyFill="1" applyBorder="1" applyAlignment="1" applyProtection="1">
      <alignment horizontal="center" vertical="center" shrinkToFit="1"/>
      <protection/>
    </xf>
    <xf numFmtId="0" fontId="14" fillId="0" borderId="129" xfId="0" applyFont="1" applyFill="1" applyBorder="1" applyAlignment="1" applyProtection="1">
      <alignment horizontal="center" vertical="center" shrinkToFit="1"/>
      <protection/>
    </xf>
    <xf numFmtId="0" fontId="14" fillId="0" borderId="147" xfId="0" applyFont="1" applyFill="1" applyBorder="1" applyAlignment="1" applyProtection="1">
      <alignment horizontal="center" vertical="center" shrinkToFit="1"/>
      <protection/>
    </xf>
    <xf numFmtId="0" fontId="14" fillId="0" borderId="157" xfId="0" applyFont="1" applyFill="1" applyBorder="1" applyAlignment="1" applyProtection="1">
      <alignment horizontal="center" vertical="center" shrinkToFit="1"/>
      <protection/>
    </xf>
    <xf numFmtId="0" fontId="14" fillId="0" borderId="158" xfId="0" applyFont="1" applyFill="1" applyBorder="1" applyAlignment="1" applyProtection="1">
      <alignment horizontal="center" vertical="center" shrinkToFit="1"/>
      <protection/>
    </xf>
    <xf numFmtId="0" fontId="6" fillId="0" borderId="16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60" xfId="0" applyFont="1" applyBorder="1" applyAlignment="1">
      <alignment horizontal="center" vertical="center"/>
    </xf>
    <xf numFmtId="0" fontId="53" fillId="0" borderId="95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53" fillId="0" borderId="9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56" fontId="2" fillId="0" borderId="0" xfId="0" applyNumberFormat="1" applyFont="1" applyBorder="1" applyAlignment="1" quotePrefix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8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20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6" fillId="0" borderId="85" xfId="0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79" applyFont="1" applyAlignment="1">
      <alignment horizontal="center" vertical="center"/>
      <protection/>
    </xf>
    <xf numFmtId="0" fontId="27" fillId="0" borderId="0" xfId="79" applyFont="1" applyBorder="1" applyAlignment="1">
      <alignment horizontal="center" vertical="center"/>
      <protection/>
    </xf>
    <xf numFmtId="0" fontId="27" fillId="0" borderId="15" xfId="79" applyFont="1" applyBorder="1" applyAlignment="1">
      <alignment horizontal="center" vertical="center"/>
      <protection/>
    </xf>
    <xf numFmtId="0" fontId="27" fillId="0" borderId="17" xfId="79" applyFont="1" applyBorder="1" applyAlignment="1">
      <alignment horizontal="center" vertical="center"/>
      <protection/>
    </xf>
    <xf numFmtId="0" fontId="27" fillId="0" borderId="20" xfId="79" applyFont="1" applyBorder="1" applyAlignment="1">
      <alignment horizontal="center" vertical="center"/>
      <protection/>
    </xf>
    <xf numFmtId="0" fontId="27" fillId="0" borderId="12" xfId="79" applyFont="1" applyBorder="1" applyAlignment="1">
      <alignment horizontal="center" vertical="center"/>
      <protection/>
    </xf>
    <xf numFmtId="0" fontId="32" fillId="0" borderId="0" xfId="79" applyFont="1" applyAlignment="1">
      <alignment horizontal="center" vertical="center"/>
      <protection/>
    </xf>
    <xf numFmtId="0" fontId="9" fillId="0" borderId="162" xfId="87" applyFont="1" applyBorder="1" applyAlignment="1">
      <alignment horizontal="center" vertical="center"/>
      <protection/>
    </xf>
    <xf numFmtId="0" fontId="9" fillId="0" borderId="163" xfId="87" applyFont="1" applyBorder="1" applyAlignment="1">
      <alignment horizontal="center" vertical="center"/>
      <protection/>
    </xf>
    <xf numFmtId="0" fontId="9" fillId="0" borderId="164" xfId="87" applyFont="1" applyBorder="1" applyAlignment="1">
      <alignment horizontal="center" vertical="center"/>
      <protection/>
    </xf>
    <xf numFmtId="0" fontId="9" fillId="0" borderId="165" xfId="87" applyFont="1" applyBorder="1" applyAlignment="1">
      <alignment horizontal="center" vertical="center"/>
      <protection/>
    </xf>
    <xf numFmtId="0" fontId="9" fillId="0" borderId="166" xfId="87" applyFont="1" applyBorder="1" applyAlignment="1">
      <alignment horizontal="center" vertical="center"/>
      <protection/>
    </xf>
    <xf numFmtId="0" fontId="9" fillId="0" borderId="167" xfId="87" applyFont="1" applyBorder="1" applyAlignment="1">
      <alignment horizontal="center" vertical="center"/>
      <protection/>
    </xf>
    <xf numFmtId="0" fontId="9" fillId="0" borderId="168" xfId="87" applyFont="1" applyBorder="1" applyAlignment="1">
      <alignment horizontal="center" vertical="center"/>
      <protection/>
    </xf>
    <xf numFmtId="0" fontId="9" fillId="0" borderId="169" xfId="87" applyFont="1" applyBorder="1" applyAlignment="1">
      <alignment horizontal="center" vertical="center"/>
      <protection/>
    </xf>
    <xf numFmtId="0" fontId="9" fillId="0" borderId="170" xfId="87" applyFont="1" applyBorder="1" applyAlignment="1">
      <alignment horizontal="center" vertical="center"/>
      <protection/>
    </xf>
    <xf numFmtId="0" fontId="9" fillId="0" borderId="171" xfId="87" applyFont="1" applyBorder="1" applyAlignment="1">
      <alignment horizontal="center" vertical="center"/>
      <protection/>
    </xf>
    <xf numFmtId="0" fontId="9" fillId="0" borderId="172" xfId="87" applyFont="1" applyBorder="1" applyAlignment="1">
      <alignment horizontal="center" vertical="center"/>
      <protection/>
    </xf>
    <xf numFmtId="0" fontId="9" fillId="0" borderId="173" xfId="87" applyFont="1" applyBorder="1" applyAlignment="1">
      <alignment horizontal="center" vertical="center"/>
      <protection/>
    </xf>
    <xf numFmtId="0" fontId="9" fillId="0" borderId="174" xfId="87" applyFont="1" applyBorder="1" applyAlignment="1">
      <alignment horizontal="center" vertical="center"/>
      <protection/>
    </xf>
    <xf numFmtId="0" fontId="9" fillId="0" borderId="175" xfId="87" applyFont="1" applyBorder="1" applyAlignment="1">
      <alignment horizontal="center" vertical="center"/>
      <protection/>
    </xf>
    <xf numFmtId="0" fontId="9" fillId="0" borderId="176" xfId="87" applyFont="1" applyBorder="1" applyAlignment="1">
      <alignment horizontal="center" vertical="center"/>
      <protection/>
    </xf>
    <xf numFmtId="0" fontId="9" fillId="0" borderId="177" xfId="87" applyFont="1" applyBorder="1" applyAlignment="1">
      <alignment horizontal="center" vertical="center"/>
      <protection/>
    </xf>
    <xf numFmtId="0" fontId="9" fillId="0" borderId="178" xfId="87" applyFont="1" applyBorder="1" applyAlignment="1">
      <alignment horizontal="center" vertical="center"/>
      <protection/>
    </xf>
    <xf numFmtId="0" fontId="9" fillId="0" borderId="179" xfId="87" applyFont="1" applyBorder="1" applyAlignment="1">
      <alignment horizontal="center" vertical="center"/>
      <protection/>
    </xf>
    <xf numFmtId="0" fontId="9" fillId="0" borderId="180" xfId="87" applyFont="1" applyBorder="1" applyAlignment="1">
      <alignment horizontal="center" vertical="center"/>
      <protection/>
    </xf>
    <xf numFmtId="0" fontId="9" fillId="0" borderId="181" xfId="87" applyFont="1" applyBorder="1" applyAlignment="1">
      <alignment horizontal="center" vertical="center"/>
      <protection/>
    </xf>
    <xf numFmtId="0" fontId="27" fillId="0" borderId="0" xfId="79" applyFont="1" applyBorder="1" applyAlignment="1">
      <alignment horizontal="center" vertical="center"/>
      <protection/>
    </xf>
    <xf numFmtId="0" fontId="9" fillId="0" borderId="182" xfId="87" applyFont="1" applyBorder="1" applyAlignment="1">
      <alignment horizontal="center" vertical="center"/>
      <protection/>
    </xf>
    <xf numFmtId="0" fontId="27" fillId="0" borderId="67" xfId="79" applyFont="1" applyBorder="1" applyAlignment="1">
      <alignment horizontal="center" vertical="center"/>
      <protection/>
    </xf>
    <xf numFmtId="0" fontId="27" fillId="0" borderId="16" xfId="79" applyFont="1" applyBorder="1" applyAlignment="1">
      <alignment horizontal="center" vertical="center"/>
      <protection/>
    </xf>
    <xf numFmtId="0" fontId="27" fillId="0" borderId="60" xfId="79" applyFont="1" applyBorder="1" applyAlignment="1">
      <alignment horizontal="center" vertical="center"/>
      <protection/>
    </xf>
    <xf numFmtId="0" fontId="27" fillId="0" borderId="183" xfId="79" applyFont="1" applyBorder="1" applyAlignment="1">
      <alignment horizontal="center" vertical="center"/>
      <protection/>
    </xf>
    <xf numFmtId="0" fontId="9" fillId="0" borderId="184" xfId="87" applyFont="1" applyBorder="1" applyAlignment="1">
      <alignment horizontal="center" vertical="center"/>
      <protection/>
    </xf>
    <xf numFmtId="0" fontId="9" fillId="0" borderId="185" xfId="87" applyFont="1" applyBorder="1" applyAlignment="1">
      <alignment horizontal="center" vertical="center"/>
      <protection/>
    </xf>
    <xf numFmtId="0" fontId="9" fillId="0" borderId="186" xfId="87" applyFont="1" applyBorder="1" applyAlignment="1">
      <alignment horizontal="center" vertical="center"/>
      <protection/>
    </xf>
    <xf numFmtId="0" fontId="9" fillId="0" borderId="187" xfId="87" applyFont="1" applyBorder="1" applyAlignment="1">
      <alignment horizontal="center" vertical="center"/>
      <protection/>
    </xf>
    <xf numFmtId="0" fontId="9" fillId="0" borderId="188" xfId="87" applyFont="1" applyBorder="1" applyAlignment="1">
      <alignment horizontal="center" vertical="center"/>
      <protection/>
    </xf>
    <xf numFmtId="0" fontId="9" fillId="0" borderId="189" xfId="87" applyFont="1" applyBorder="1" applyAlignment="1">
      <alignment horizontal="center" vertical="center"/>
      <protection/>
    </xf>
    <xf numFmtId="0" fontId="9" fillId="0" borderId="190" xfId="87" applyFont="1" applyBorder="1" applyAlignment="1">
      <alignment horizontal="center" vertical="center"/>
      <protection/>
    </xf>
    <xf numFmtId="0" fontId="9" fillId="0" borderId="191" xfId="87" applyFont="1" applyBorder="1" applyAlignment="1">
      <alignment horizontal="center" vertical="center"/>
      <protection/>
    </xf>
    <xf numFmtId="0" fontId="9" fillId="0" borderId="192" xfId="87" applyFont="1" applyBorder="1" applyAlignment="1">
      <alignment horizontal="center" vertical="center"/>
      <protection/>
    </xf>
    <xf numFmtId="0" fontId="9" fillId="0" borderId="193" xfId="87" applyFont="1" applyBorder="1" applyAlignment="1">
      <alignment horizontal="center" vertical="center"/>
      <protection/>
    </xf>
    <xf numFmtId="0" fontId="9" fillId="0" borderId="194" xfId="87" applyFont="1" applyBorder="1" applyAlignment="1">
      <alignment horizontal="center" vertical="center"/>
      <protection/>
    </xf>
    <xf numFmtId="0" fontId="9" fillId="0" borderId="195" xfId="87" applyFont="1" applyBorder="1" applyAlignment="1">
      <alignment horizontal="center" vertical="center"/>
      <protection/>
    </xf>
    <xf numFmtId="0" fontId="9" fillId="0" borderId="196" xfId="87" applyFont="1" applyBorder="1" applyAlignment="1">
      <alignment horizontal="center" vertical="center"/>
      <protection/>
    </xf>
    <xf numFmtId="0" fontId="9" fillId="0" borderId="197" xfId="87" applyFont="1" applyBorder="1" applyAlignment="1">
      <alignment horizontal="center" vertical="center"/>
      <protection/>
    </xf>
    <xf numFmtId="0" fontId="37" fillId="0" borderId="0" xfId="79" applyFont="1" applyAlignment="1">
      <alignment horizontal="center" vertical="center"/>
      <protection/>
    </xf>
    <xf numFmtId="0" fontId="27" fillId="0" borderId="113" xfId="79" applyFont="1" applyBorder="1" applyAlignment="1">
      <alignment horizontal="center" vertical="center"/>
      <protection/>
    </xf>
    <xf numFmtId="0" fontId="27" fillId="0" borderId="198" xfId="79" applyFont="1" applyBorder="1" applyAlignment="1">
      <alignment horizontal="center" vertical="center"/>
      <protection/>
    </xf>
    <xf numFmtId="0" fontId="27" fillId="0" borderId="199" xfId="79" applyFont="1" applyBorder="1" applyAlignment="1">
      <alignment horizontal="center" vertical="center"/>
      <protection/>
    </xf>
    <xf numFmtId="0" fontId="27" fillId="0" borderId="200" xfId="79" applyFont="1" applyBorder="1" applyAlignment="1">
      <alignment horizontal="center" vertical="center"/>
      <protection/>
    </xf>
    <xf numFmtId="0" fontId="9" fillId="0" borderId="201" xfId="87" applyFont="1" applyBorder="1" applyAlignment="1">
      <alignment horizontal="center" vertical="center"/>
      <protection/>
    </xf>
    <xf numFmtId="0" fontId="9" fillId="0" borderId="202" xfId="87" applyFont="1" applyBorder="1" applyAlignment="1">
      <alignment horizontal="center" vertical="center"/>
      <protection/>
    </xf>
    <xf numFmtId="0" fontId="8" fillId="0" borderId="11" xfId="84" applyFont="1" applyBorder="1" applyAlignment="1">
      <alignment horizontal="center" vertical="center"/>
      <protection/>
    </xf>
    <xf numFmtId="0" fontId="8" fillId="0" borderId="76" xfId="84" applyFont="1" applyBorder="1" applyAlignment="1">
      <alignment horizontal="left" vertical="center"/>
      <protection/>
    </xf>
    <xf numFmtId="0" fontId="8" fillId="0" borderId="0" xfId="84" applyFont="1" applyAlignment="1">
      <alignment horizontal="left" vertical="center"/>
      <protection/>
    </xf>
    <xf numFmtId="49" fontId="2" fillId="0" borderId="0" xfId="81" applyNumberFormat="1" applyFont="1" applyFill="1" applyBorder="1" applyAlignment="1">
      <alignment horizontal="center" vertical="center"/>
    </xf>
    <xf numFmtId="0" fontId="2" fillId="0" borderId="0" xfId="81" applyNumberFormat="1" applyFont="1" applyFill="1" applyBorder="1" applyAlignment="1">
      <alignment horizontal="center" vertical="center"/>
    </xf>
    <xf numFmtId="0" fontId="6" fillId="0" borderId="0" xfId="73" applyNumberFormat="1" applyFont="1" applyFill="1" applyBorder="1" applyAlignment="1">
      <alignment horizontal="center"/>
    </xf>
    <xf numFmtId="10" fontId="6" fillId="0" borderId="0" xfId="73" applyNumberFormat="1" applyFont="1" applyFill="1" applyBorder="1" applyAlignment="1">
      <alignment horizontal="center"/>
    </xf>
    <xf numFmtId="184" fontId="2" fillId="0" borderId="0" xfId="81" applyNumberFormat="1" applyFont="1" applyFill="1" applyBorder="1" applyAlignment="1">
      <alignment horizontal="center" vertical="center"/>
    </xf>
    <xf numFmtId="184" fontId="6" fillId="0" borderId="0" xfId="73" applyNumberFormat="1" applyFont="1" applyFill="1" applyBorder="1" applyAlignment="1">
      <alignment horizontal="center"/>
    </xf>
    <xf numFmtId="0" fontId="35" fillId="0" borderId="0" xfId="81" applyNumberFormat="1" applyFont="1" applyFill="1" applyBorder="1" applyAlignment="1">
      <alignment horizontal="left" vertical="center"/>
    </xf>
    <xf numFmtId="0" fontId="27" fillId="0" borderId="0" xfId="73" applyNumberFormat="1" applyFont="1" applyFill="1" applyBorder="1" applyAlignment="1">
      <alignment horizontal="left" vertical="center"/>
    </xf>
    <xf numFmtId="10" fontId="2" fillId="0" borderId="0" xfId="81" applyNumberFormat="1" applyFont="1" applyFill="1" applyBorder="1" applyAlignment="1">
      <alignment horizontal="center" vertical="center"/>
    </xf>
    <xf numFmtId="0" fontId="27" fillId="0" borderId="0" xfId="8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0" fontId="27" fillId="0" borderId="0" xfId="81" applyNumberFormat="1" applyFont="1" applyFill="1" applyBorder="1" applyAlignment="1">
      <alignment horizontal="center" vertical="center"/>
    </xf>
    <xf numFmtId="0" fontId="27" fillId="0" borderId="0" xfId="73" applyNumberFormat="1" applyFont="1" applyFill="1" applyBorder="1" applyAlignment="1">
      <alignment vertical="center"/>
    </xf>
    <xf numFmtId="0" fontId="11" fillId="0" borderId="35" xfId="84" applyFont="1" applyBorder="1">
      <alignment vertical="center"/>
      <protection/>
    </xf>
    <xf numFmtId="0" fontId="36" fillId="0" borderId="203" xfId="84" applyFont="1" applyBorder="1">
      <alignment vertical="center"/>
      <protection/>
    </xf>
    <xf numFmtId="0" fontId="36" fillId="0" borderId="204" xfId="84" applyFont="1" applyBorder="1">
      <alignment vertical="center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2ouzadraw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2" xfId="66"/>
    <cellStyle name="標準 2 2" xfId="67"/>
    <cellStyle name="標準 2 2 2" xfId="68"/>
    <cellStyle name="標準 2 2_登録ナンバー　2012.9.3" xfId="69"/>
    <cellStyle name="標準 2_2012ouzadraw" xfId="70"/>
    <cellStyle name="標準 3" xfId="71"/>
    <cellStyle name="標準 3 2" xfId="72"/>
    <cellStyle name="標準 3_登録ナンバー" xfId="73"/>
    <cellStyle name="標準 4" xfId="74"/>
    <cellStyle name="標準 5" xfId="75"/>
    <cellStyle name="標準 6" xfId="76"/>
    <cellStyle name="標準 7" xfId="77"/>
    <cellStyle name="標準 9" xfId="78"/>
    <cellStyle name="標準_2012supercupkekka" xfId="79"/>
    <cellStyle name="標準_Book2" xfId="80"/>
    <cellStyle name="標準_Book2_登録ナンバー" xfId="81"/>
    <cellStyle name="標準_Sheet1" xfId="82"/>
    <cellStyle name="標準_Sheet1_登録ナンバー" xfId="83"/>
    <cellStyle name="標準_王座戦　歴代入賞チーム" xfId="84"/>
    <cellStyle name="標準_登録ナンバー" xfId="85"/>
    <cellStyle name="標準_登録ナンバー　2013.06.07" xfId="86"/>
    <cellStyle name="標準_要項　東近江カップ　2012" xfId="87"/>
    <cellStyle name="Followed Hyperlink" xfId="88"/>
    <cellStyle name="良い" xfId="89"/>
  </cellStyles>
  <dxfs count="4">
    <dxf>
      <font>
        <color rgb="FFFF0000"/>
      </font>
      <border/>
    </dxf>
    <dxf>
      <font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0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17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386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142875</xdr:rowOff>
    </xdr:from>
    <xdr:to>
      <xdr:col>6</xdr:col>
      <xdr:colOff>180975</xdr:colOff>
      <xdr:row>37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71875"/>
          <a:ext cx="42386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6</xdr:col>
      <xdr:colOff>180975</xdr:colOff>
      <xdr:row>58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29450"/>
          <a:ext cx="42386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123825</xdr:rowOff>
    </xdr:from>
    <xdr:to>
      <xdr:col>6</xdr:col>
      <xdr:colOff>180975</xdr:colOff>
      <xdr:row>82</xdr:row>
      <xdr:rowOff>142875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268075"/>
          <a:ext cx="42386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6</xdr:col>
      <xdr:colOff>171450</xdr:colOff>
      <xdr:row>104</xdr:row>
      <xdr:rowOff>9525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916150"/>
          <a:ext cx="42291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6</xdr:col>
      <xdr:colOff>171450</xdr:colOff>
      <xdr:row>125</xdr:row>
      <xdr:rowOff>9525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516600"/>
          <a:ext cx="42291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9525</xdr:rowOff>
    </xdr:from>
    <xdr:to>
      <xdr:col>6</xdr:col>
      <xdr:colOff>171450</xdr:colOff>
      <xdr:row>147</xdr:row>
      <xdr:rowOff>19050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298025"/>
          <a:ext cx="42291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0:CX77"/>
  <sheetViews>
    <sheetView tabSelected="1" workbookViewId="0" topLeftCell="A19">
      <selection activeCell="BK65" sqref="BK65"/>
    </sheetView>
  </sheetViews>
  <sheetFormatPr defaultColWidth="9.00390625" defaultRowHeight="6" customHeight="1"/>
  <cols>
    <col min="1" max="1" width="5.25390625" style="9" customWidth="1"/>
    <col min="2" max="49" width="1.4921875" style="9" customWidth="1"/>
    <col min="50" max="50" width="5.625" style="9" customWidth="1"/>
    <col min="51" max="52" width="1.4921875" style="9" customWidth="1"/>
    <col min="53" max="53" width="2.25390625" style="9" customWidth="1"/>
    <col min="54" max="56" width="1.4921875" style="9" customWidth="1"/>
    <col min="57" max="57" width="2.00390625" style="9" customWidth="1"/>
    <col min="58" max="16384" width="1.4921875" style="9" customWidth="1"/>
  </cols>
  <sheetData>
    <row r="10" spans="1:96" ht="6" customHeight="1">
      <c r="A10" s="166"/>
      <c r="B10" s="570" t="s">
        <v>1361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</row>
    <row r="11" spans="1:96" ht="6" customHeight="1">
      <c r="A11" s="166"/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  <c r="BC11" s="570"/>
      <c r="BD11" s="570"/>
      <c r="BE11" s="570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</row>
    <row r="12" spans="1:96" ht="6" customHeight="1">
      <c r="A12" s="166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</row>
    <row r="13" spans="1:96" ht="6" customHeight="1">
      <c r="A13" s="166"/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L13" s="570"/>
      <c r="AM13" s="570"/>
      <c r="AN13" s="570"/>
      <c r="AO13" s="570"/>
      <c r="AP13" s="570"/>
      <c r="AQ13" s="570"/>
      <c r="AR13" s="570"/>
      <c r="AS13" s="570"/>
      <c r="AT13" s="570"/>
      <c r="AU13" s="570"/>
      <c r="AV13" s="570"/>
      <c r="AW13" s="570"/>
      <c r="AX13" s="570"/>
      <c r="AY13" s="570"/>
      <c r="AZ13" s="570"/>
      <c r="BA13" s="570"/>
      <c r="BB13" s="570"/>
      <c r="BC13" s="570"/>
      <c r="BD13" s="570"/>
      <c r="BE13" s="570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</row>
    <row r="14" spans="1:96" ht="6" customHeight="1">
      <c r="A14" s="166"/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</row>
    <row r="15" spans="1:96" ht="6" customHeight="1">
      <c r="A15" s="166"/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L15" s="570"/>
      <c r="AM15" s="570"/>
      <c r="AN15" s="570"/>
      <c r="AO15" s="570"/>
      <c r="AP15" s="570"/>
      <c r="AQ15" s="570"/>
      <c r="AR15" s="570"/>
      <c r="AS15" s="570"/>
      <c r="AT15" s="570"/>
      <c r="AU15" s="570"/>
      <c r="AV15" s="570"/>
      <c r="AW15" s="570"/>
      <c r="AX15" s="570"/>
      <c r="AY15" s="570"/>
      <c r="AZ15" s="570"/>
      <c r="BA15" s="570"/>
      <c r="BB15" s="570"/>
      <c r="BC15" s="570"/>
      <c r="BD15" s="570"/>
      <c r="BE15" s="570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</row>
    <row r="16" spans="1:96" ht="6" customHeight="1">
      <c r="A16" s="166"/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</row>
    <row r="17" spans="1:96" ht="6" customHeight="1">
      <c r="A17" s="166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0"/>
      <c r="BA17" s="570"/>
      <c r="BB17" s="570"/>
      <c r="BC17" s="570"/>
      <c r="BD17" s="570"/>
      <c r="BE17" s="570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</row>
    <row r="18" spans="1:96" ht="6" customHeight="1">
      <c r="A18" s="166"/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</row>
    <row r="19" spans="1:96" ht="6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</row>
    <row r="20" spans="25:55" ht="6" customHeight="1">
      <c r="Y20" s="16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4:55" ht="6" customHeight="1">
      <c r="D21" s="402" t="s">
        <v>728</v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4:55" ht="6" customHeight="1"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4:55" ht="6" customHeight="1"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4:87" ht="6" customHeight="1"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4:87" ht="6" customHeight="1"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4:87" ht="6" customHeight="1"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395" t="s">
        <v>1663</v>
      </c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4:87" ht="6" customHeight="1"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4:87" ht="6" customHeight="1"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4:87" ht="6" customHeight="1"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5:89" ht="6" customHeight="1">
      <c r="E30" s="571" t="s">
        <v>1347</v>
      </c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71"/>
      <c r="AT30" s="571"/>
      <c r="AU30" s="571"/>
      <c r="AV30" s="571"/>
      <c r="AW30" s="571"/>
      <c r="AX30" s="571"/>
      <c r="AY30" s="571"/>
      <c r="AZ30" s="571"/>
      <c r="BA30" s="571"/>
      <c r="BB30" s="571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5:89" ht="6" customHeight="1"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571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</row>
    <row r="32" spans="5:89" ht="6" customHeight="1"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</row>
    <row r="33" spans="5:89" ht="6" customHeight="1"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  <c r="AL33" s="571"/>
      <c r="AM33" s="571"/>
      <c r="AN33" s="571"/>
      <c r="AO33" s="571"/>
      <c r="AP33" s="571"/>
      <c r="AQ33" s="571"/>
      <c r="AR33" s="571"/>
      <c r="AS33" s="571"/>
      <c r="AT33" s="571"/>
      <c r="AU33" s="571"/>
      <c r="AV33" s="571"/>
      <c r="AW33" s="571"/>
      <c r="AX33" s="571"/>
      <c r="AY33" s="571"/>
      <c r="AZ33" s="571"/>
      <c r="BA33" s="571"/>
      <c r="BB33" s="571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5:54" ht="6" customHeight="1"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1"/>
    </row>
    <row r="36" spans="2:49" s="142" customFormat="1" ht="12" customHeight="1">
      <c r="B36" s="347" t="s">
        <v>1348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</row>
    <row r="37" spans="2:49" s="142" customFormat="1" ht="22.5" customHeight="1" thickBot="1"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</row>
    <row r="38" spans="2:57" s="142" customFormat="1" ht="18.75" customHeight="1">
      <c r="B38" s="349" t="s">
        <v>1349</v>
      </c>
      <c r="C38" s="350"/>
      <c r="D38" s="350"/>
      <c r="E38" s="350"/>
      <c r="F38" s="350"/>
      <c r="G38" s="350"/>
      <c r="H38" s="350"/>
      <c r="I38" s="342"/>
      <c r="J38" s="338" t="str">
        <f>B43</f>
        <v>K　テニス</v>
      </c>
      <c r="K38" s="339"/>
      <c r="L38" s="339"/>
      <c r="M38" s="339"/>
      <c r="N38" s="339"/>
      <c r="O38" s="339"/>
      <c r="P38" s="339"/>
      <c r="Q38" s="340"/>
      <c r="R38" s="335" t="str">
        <f>B48</f>
        <v>フレンズ</v>
      </c>
      <c r="S38" s="350"/>
      <c r="T38" s="350"/>
      <c r="U38" s="350"/>
      <c r="V38" s="350"/>
      <c r="W38" s="350"/>
      <c r="X38" s="350"/>
      <c r="Y38" s="350"/>
      <c r="Z38" s="335" t="str">
        <f>B53</f>
        <v>うさぎと</v>
      </c>
      <c r="AA38" s="350"/>
      <c r="AB38" s="350"/>
      <c r="AC38" s="350"/>
      <c r="AD38" s="350"/>
      <c r="AE38" s="350"/>
      <c r="AF38" s="350"/>
      <c r="AG38" s="342"/>
      <c r="AH38" s="350" t="str">
        <f>B58</f>
        <v>村田八日市</v>
      </c>
      <c r="AI38" s="350"/>
      <c r="AJ38" s="350"/>
      <c r="AK38" s="350"/>
      <c r="AL38" s="350"/>
      <c r="AM38" s="350"/>
      <c r="AN38" s="350"/>
      <c r="AO38" s="342"/>
      <c r="AP38" s="350" t="str">
        <f>B63</f>
        <v>フレンズ</v>
      </c>
      <c r="AQ38" s="350"/>
      <c r="AR38" s="350"/>
      <c r="AS38" s="350"/>
      <c r="AT38" s="350"/>
      <c r="AU38" s="350"/>
      <c r="AV38" s="350"/>
      <c r="AW38" s="409"/>
      <c r="AX38" s="429" t="str">
        <f>IF(AX45&lt;&gt;"","取得","")</f>
        <v>取得</v>
      </c>
      <c r="AY38" s="145"/>
      <c r="AZ38" s="339" t="s">
        <v>1350</v>
      </c>
      <c r="BA38" s="339"/>
      <c r="BB38" s="339"/>
      <c r="BC38" s="339"/>
      <c r="BD38" s="339"/>
      <c r="BE38" s="410"/>
    </row>
    <row r="39" spans="2:57" s="142" customFormat="1" ht="18.75" customHeight="1">
      <c r="B39" s="349"/>
      <c r="C39" s="350"/>
      <c r="D39" s="350"/>
      <c r="E39" s="350"/>
      <c r="F39" s="350"/>
      <c r="G39" s="350"/>
      <c r="H39" s="350"/>
      <c r="I39" s="342"/>
      <c r="J39" s="335"/>
      <c r="K39" s="350"/>
      <c r="L39" s="350"/>
      <c r="M39" s="350"/>
      <c r="N39" s="350"/>
      <c r="O39" s="350"/>
      <c r="P39" s="350"/>
      <c r="Q39" s="342"/>
      <c r="R39" s="335"/>
      <c r="S39" s="350"/>
      <c r="T39" s="350"/>
      <c r="U39" s="350"/>
      <c r="V39" s="350"/>
      <c r="W39" s="350"/>
      <c r="X39" s="350"/>
      <c r="Y39" s="350"/>
      <c r="Z39" s="335"/>
      <c r="AA39" s="350"/>
      <c r="AB39" s="350"/>
      <c r="AC39" s="350"/>
      <c r="AD39" s="350"/>
      <c r="AE39" s="350"/>
      <c r="AF39" s="350"/>
      <c r="AG39" s="342"/>
      <c r="AH39" s="350"/>
      <c r="AI39" s="350"/>
      <c r="AJ39" s="350"/>
      <c r="AK39" s="350"/>
      <c r="AL39" s="350"/>
      <c r="AM39" s="350"/>
      <c r="AN39" s="350"/>
      <c r="AO39" s="342"/>
      <c r="AP39" s="350"/>
      <c r="AQ39" s="350"/>
      <c r="AR39" s="350"/>
      <c r="AS39" s="350"/>
      <c r="AT39" s="350"/>
      <c r="AU39" s="350"/>
      <c r="AV39" s="350"/>
      <c r="AW39" s="409"/>
      <c r="AX39" s="414"/>
      <c r="AY39" s="146"/>
      <c r="AZ39" s="350"/>
      <c r="BA39" s="350"/>
      <c r="BB39" s="350"/>
      <c r="BC39" s="350"/>
      <c r="BD39" s="350"/>
      <c r="BE39" s="411"/>
    </row>
    <row r="40" spans="2:57" s="142" customFormat="1" ht="18.75" customHeight="1">
      <c r="B40" s="349"/>
      <c r="C40" s="350"/>
      <c r="D40" s="350"/>
      <c r="E40" s="350"/>
      <c r="F40" s="350"/>
      <c r="G40" s="350"/>
      <c r="H40" s="350"/>
      <c r="I40" s="342"/>
      <c r="J40" s="335" t="str">
        <f>B45</f>
        <v>カレッジ</v>
      </c>
      <c r="K40" s="350"/>
      <c r="L40" s="350"/>
      <c r="M40" s="350"/>
      <c r="N40" s="350"/>
      <c r="O40" s="350"/>
      <c r="P40" s="350"/>
      <c r="Q40" s="342"/>
      <c r="R40" s="335" t="str">
        <f>B50</f>
        <v>Ｙ</v>
      </c>
      <c r="S40" s="350"/>
      <c r="T40" s="350"/>
      <c r="U40" s="350"/>
      <c r="V40" s="350"/>
      <c r="W40" s="350"/>
      <c r="X40" s="350"/>
      <c r="Y40" s="350"/>
      <c r="Z40" s="335" t="str">
        <f>B55</f>
        <v>かめの集い</v>
      </c>
      <c r="AA40" s="350"/>
      <c r="AB40" s="350"/>
      <c r="AC40" s="350"/>
      <c r="AD40" s="350"/>
      <c r="AE40" s="350"/>
      <c r="AF40" s="350"/>
      <c r="AG40" s="342"/>
      <c r="AH40" s="350" t="str">
        <f>B60</f>
        <v>ＴＣ</v>
      </c>
      <c r="AI40" s="350"/>
      <c r="AJ40" s="350"/>
      <c r="AK40" s="350"/>
      <c r="AL40" s="350"/>
      <c r="AM40" s="350"/>
      <c r="AN40" s="350"/>
      <c r="AO40" s="342"/>
      <c r="AP40" s="350" t="str">
        <f>B65</f>
        <v>Ｈ</v>
      </c>
      <c r="AQ40" s="350"/>
      <c r="AR40" s="350"/>
      <c r="AS40" s="350"/>
      <c r="AT40" s="350"/>
      <c r="AU40" s="350"/>
      <c r="AV40" s="350"/>
      <c r="AW40" s="409"/>
      <c r="AX40" s="414" t="str">
        <f>IF(AX45&lt;&gt;"","ゲーム率","")</f>
        <v>ゲーム率</v>
      </c>
      <c r="AY40" s="415"/>
      <c r="AZ40" s="350" t="s">
        <v>1351</v>
      </c>
      <c r="BA40" s="350"/>
      <c r="BB40" s="350"/>
      <c r="BC40" s="350"/>
      <c r="BD40" s="350"/>
      <c r="BE40" s="411"/>
    </row>
    <row r="41" spans="2:57" s="142" customFormat="1" ht="18.75" customHeight="1">
      <c r="B41" s="341"/>
      <c r="C41" s="336"/>
      <c r="D41" s="336"/>
      <c r="E41" s="336"/>
      <c r="F41" s="336"/>
      <c r="G41" s="336"/>
      <c r="H41" s="336"/>
      <c r="I41" s="337"/>
      <c r="J41" s="412"/>
      <c r="K41" s="336"/>
      <c r="L41" s="336"/>
      <c r="M41" s="336"/>
      <c r="N41" s="336"/>
      <c r="O41" s="336"/>
      <c r="P41" s="336"/>
      <c r="Q41" s="337"/>
      <c r="R41" s="412"/>
      <c r="S41" s="336"/>
      <c r="T41" s="336"/>
      <c r="U41" s="336"/>
      <c r="V41" s="336"/>
      <c r="W41" s="336"/>
      <c r="X41" s="336"/>
      <c r="Y41" s="336"/>
      <c r="Z41" s="412"/>
      <c r="AA41" s="336"/>
      <c r="AB41" s="336"/>
      <c r="AC41" s="336"/>
      <c r="AD41" s="336"/>
      <c r="AE41" s="336"/>
      <c r="AF41" s="336"/>
      <c r="AG41" s="337"/>
      <c r="AH41" s="336"/>
      <c r="AI41" s="336"/>
      <c r="AJ41" s="336"/>
      <c r="AK41" s="336"/>
      <c r="AL41" s="336"/>
      <c r="AM41" s="336"/>
      <c r="AN41" s="336"/>
      <c r="AO41" s="337"/>
      <c r="AP41" s="336"/>
      <c r="AQ41" s="336"/>
      <c r="AR41" s="336"/>
      <c r="AS41" s="336"/>
      <c r="AT41" s="336"/>
      <c r="AU41" s="336"/>
      <c r="AV41" s="336"/>
      <c r="AW41" s="413"/>
      <c r="AX41" s="416"/>
      <c r="AY41" s="417"/>
      <c r="AZ41" s="336"/>
      <c r="BA41" s="336"/>
      <c r="BB41" s="336"/>
      <c r="BC41" s="336"/>
      <c r="BD41" s="336"/>
      <c r="BE41" s="418"/>
    </row>
    <row r="42" spans="2:57" s="142" customFormat="1" ht="18.75" customHeight="1">
      <c r="B42" s="384"/>
      <c r="C42" s="385"/>
      <c r="D42" s="385"/>
      <c r="E42" s="385"/>
      <c r="F42" s="385"/>
      <c r="G42" s="385"/>
      <c r="H42" s="385"/>
      <c r="I42" s="386"/>
      <c r="J42" s="625">
        <f>IF(R43="","丸付き数字は試合順番","")</f>
      </c>
      <c r="K42" s="626"/>
      <c r="L42" s="626"/>
      <c r="M42" s="626"/>
      <c r="N42" s="626"/>
      <c r="O42" s="626"/>
      <c r="P42" s="626"/>
      <c r="Q42" s="627"/>
      <c r="R42" s="574">
        <v>1</v>
      </c>
      <c r="S42" s="575"/>
      <c r="T42" s="576"/>
      <c r="U42" s="577" t="s">
        <v>1601</v>
      </c>
      <c r="V42" s="576"/>
      <c r="W42" s="577">
        <v>2</v>
      </c>
      <c r="X42" s="575"/>
      <c r="Y42" s="578"/>
      <c r="Z42" s="574">
        <v>1</v>
      </c>
      <c r="AA42" s="575"/>
      <c r="AB42" s="576"/>
      <c r="AC42" s="577" t="s">
        <v>1601</v>
      </c>
      <c r="AD42" s="576"/>
      <c r="AE42" s="577">
        <v>2</v>
      </c>
      <c r="AF42" s="575"/>
      <c r="AG42" s="578"/>
      <c r="AH42" s="574" t="s">
        <v>1599</v>
      </c>
      <c r="AI42" s="575"/>
      <c r="AJ42" s="576"/>
      <c r="AK42" s="577" t="s">
        <v>1601</v>
      </c>
      <c r="AL42" s="576"/>
      <c r="AM42" s="577">
        <v>0</v>
      </c>
      <c r="AN42" s="575"/>
      <c r="AO42" s="578"/>
      <c r="AP42" s="574">
        <v>1</v>
      </c>
      <c r="AQ42" s="575"/>
      <c r="AR42" s="576"/>
      <c r="AS42" s="577" t="s">
        <v>1601</v>
      </c>
      <c r="AT42" s="576"/>
      <c r="AU42" s="577">
        <v>2</v>
      </c>
      <c r="AV42" s="575"/>
      <c r="AW42" s="584"/>
      <c r="AX42" s="387"/>
      <c r="AY42" s="388"/>
      <c r="AZ42" s="385"/>
      <c r="BA42" s="385"/>
      <c r="BB42" s="385"/>
      <c r="BC42" s="385"/>
      <c r="BD42" s="385"/>
      <c r="BE42" s="389"/>
    </row>
    <row r="43" spans="2:57" s="147" customFormat="1" ht="18.75" customHeight="1">
      <c r="B43" s="419" t="s">
        <v>1659</v>
      </c>
      <c r="C43" s="420"/>
      <c r="D43" s="420"/>
      <c r="E43" s="420"/>
      <c r="F43" s="420"/>
      <c r="G43" s="420"/>
      <c r="H43" s="420"/>
      <c r="I43" s="421"/>
      <c r="J43" s="628"/>
      <c r="K43" s="629"/>
      <c r="L43" s="629"/>
      <c r="M43" s="629"/>
      <c r="N43" s="629"/>
      <c r="O43" s="629"/>
      <c r="P43" s="629"/>
      <c r="Q43" s="630"/>
      <c r="R43" s="425">
        <v>0</v>
      </c>
      <c r="S43" s="426"/>
      <c r="T43" s="427"/>
      <c r="U43" s="428" t="s">
        <v>1601</v>
      </c>
      <c r="V43" s="427"/>
      <c r="W43" s="428">
        <v>6</v>
      </c>
      <c r="X43" s="426"/>
      <c r="Y43" s="430"/>
      <c r="Z43" s="431">
        <v>5</v>
      </c>
      <c r="AA43" s="432"/>
      <c r="AB43" s="433"/>
      <c r="AC43" s="434" t="s">
        <v>1601</v>
      </c>
      <c r="AD43" s="433"/>
      <c r="AE43" s="434">
        <v>6</v>
      </c>
      <c r="AF43" s="432"/>
      <c r="AG43" s="435"/>
      <c r="AH43" s="431" t="s">
        <v>1584</v>
      </c>
      <c r="AI43" s="432"/>
      <c r="AJ43" s="433"/>
      <c r="AK43" s="434" t="s">
        <v>1601</v>
      </c>
      <c r="AL43" s="433"/>
      <c r="AM43" s="434">
        <v>4</v>
      </c>
      <c r="AN43" s="432"/>
      <c r="AO43" s="435"/>
      <c r="AP43" s="431">
        <v>3</v>
      </c>
      <c r="AQ43" s="432"/>
      <c r="AR43" s="433"/>
      <c r="AS43" s="434" t="s">
        <v>1601</v>
      </c>
      <c r="AT43" s="433"/>
      <c r="AU43" s="434">
        <v>6</v>
      </c>
      <c r="AV43" s="432"/>
      <c r="AW43" s="435"/>
      <c r="AX43" s="436" t="s">
        <v>1638</v>
      </c>
      <c r="AY43" s="438" t="s">
        <v>1639</v>
      </c>
      <c r="AZ43" s="438"/>
      <c r="BA43" s="438"/>
      <c r="BB43" s="446"/>
      <c r="BC43" s="446"/>
      <c r="BD43" s="446"/>
      <c r="BE43" s="447"/>
    </row>
    <row r="44" spans="2:57" s="147" customFormat="1" ht="18.75" customHeight="1">
      <c r="B44" s="422"/>
      <c r="C44" s="423"/>
      <c r="D44" s="423"/>
      <c r="E44" s="423"/>
      <c r="F44" s="423"/>
      <c r="G44" s="423"/>
      <c r="H44" s="423"/>
      <c r="I44" s="424"/>
      <c r="J44" s="628"/>
      <c r="K44" s="629"/>
      <c r="L44" s="629"/>
      <c r="M44" s="629"/>
      <c r="N44" s="629"/>
      <c r="O44" s="629"/>
      <c r="P44" s="629"/>
      <c r="Q44" s="630"/>
      <c r="R44" s="431" t="s">
        <v>1653</v>
      </c>
      <c r="S44" s="432"/>
      <c r="T44" s="432"/>
      <c r="U44" s="440" t="s">
        <v>1651</v>
      </c>
      <c r="V44" s="440"/>
      <c r="W44" s="440">
        <v>3</v>
      </c>
      <c r="X44" s="440"/>
      <c r="Y44" s="441"/>
      <c r="Z44" s="431" t="s">
        <v>1652</v>
      </c>
      <c r="AA44" s="432"/>
      <c r="AB44" s="432"/>
      <c r="AC44" s="440" t="s">
        <v>1651</v>
      </c>
      <c r="AD44" s="440"/>
      <c r="AE44" s="440">
        <v>3</v>
      </c>
      <c r="AF44" s="440"/>
      <c r="AG44" s="441"/>
      <c r="AH44" s="431" t="s">
        <v>1653</v>
      </c>
      <c r="AI44" s="432"/>
      <c r="AJ44" s="432"/>
      <c r="AK44" s="440" t="s">
        <v>1651</v>
      </c>
      <c r="AL44" s="440"/>
      <c r="AM44" s="440">
        <v>3</v>
      </c>
      <c r="AN44" s="440"/>
      <c r="AO44" s="441"/>
      <c r="AP44" s="431" t="s">
        <v>1653</v>
      </c>
      <c r="AQ44" s="432"/>
      <c r="AR44" s="432"/>
      <c r="AS44" s="440" t="s">
        <v>1651</v>
      </c>
      <c r="AT44" s="440"/>
      <c r="AU44" s="440">
        <v>3</v>
      </c>
      <c r="AV44" s="440"/>
      <c r="AW44" s="441"/>
      <c r="AX44" s="437"/>
      <c r="AY44" s="439"/>
      <c r="AZ44" s="439"/>
      <c r="BA44" s="439"/>
      <c r="BB44" s="448"/>
      <c r="BC44" s="448"/>
      <c r="BD44" s="448"/>
      <c r="BE44" s="449"/>
    </row>
    <row r="45" spans="2:57" s="142" customFormat="1" ht="18.75" customHeight="1">
      <c r="B45" s="422" t="s">
        <v>1660</v>
      </c>
      <c r="C45" s="423"/>
      <c r="D45" s="423"/>
      <c r="E45" s="423"/>
      <c r="F45" s="423"/>
      <c r="G45" s="423"/>
      <c r="H45" s="423"/>
      <c r="I45" s="424"/>
      <c r="J45" s="628"/>
      <c r="K45" s="629"/>
      <c r="L45" s="629"/>
      <c r="M45" s="629"/>
      <c r="N45" s="629"/>
      <c r="O45" s="629"/>
      <c r="P45" s="629"/>
      <c r="Q45" s="630"/>
      <c r="R45" s="442">
        <v>0</v>
      </c>
      <c r="S45" s="443"/>
      <c r="T45" s="443"/>
      <c r="U45" s="440" t="s">
        <v>1651</v>
      </c>
      <c r="V45" s="440"/>
      <c r="W45" s="444">
        <v>6</v>
      </c>
      <c r="X45" s="444"/>
      <c r="Y45" s="445"/>
      <c r="Z45" s="442">
        <v>3</v>
      </c>
      <c r="AA45" s="443"/>
      <c r="AB45" s="443"/>
      <c r="AC45" s="440" t="s">
        <v>1651</v>
      </c>
      <c r="AD45" s="440"/>
      <c r="AE45" s="444">
        <v>6</v>
      </c>
      <c r="AF45" s="444"/>
      <c r="AG45" s="445"/>
      <c r="AH45" s="442"/>
      <c r="AI45" s="443"/>
      <c r="AJ45" s="443"/>
      <c r="AK45" s="440" t="s">
        <v>1651</v>
      </c>
      <c r="AL45" s="440"/>
      <c r="AM45" s="444"/>
      <c r="AN45" s="444"/>
      <c r="AO45" s="445"/>
      <c r="AP45" s="442">
        <v>4</v>
      </c>
      <c r="AQ45" s="443"/>
      <c r="AR45" s="443"/>
      <c r="AS45" s="440" t="s">
        <v>1651</v>
      </c>
      <c r="AT45" s="440"/>
      <c r="AU45" s="444">
        <v>6</v>
      </c>
      <c r="AV45" s="444"/>
      <c r="AW45" s="445"/>
      <c r="AX45" s="453" t="s">
        <v>1661</v>
      </c>
      <c r="AY45" s="455" t="s">
        <v>1642</v>
      </c>
      <c r="AZ45" s="455"/>
      <c r="BA45" s="455"/>
      <c r="BB45" s="457" t="s">
        <v>1662</v>
      </c>
      <c r="BC45" s="457"/>
      <c r="BD45" s="457"/>
      <c r="BE45" s="458"/>
    </row>
    <row r="46" spans="2:57" s="142" customFormat="1" ht="5.25" customHeight="1" hidden="1">
      <c r="B46" s="450"/>
      <c r="C46" s="451"/>
      <c r="D46" s="451"/>
      <c r="E46" s="451"/>
      <c r="F46" s="451"/>
      <c r="G46" s="451"/>
      <c r="H46" s="451"/>
      <c r="I46" s="452"/>
      <c r="J46" s="631"/>
      <c r="K46" s="632"/>
      <c r="L46" s="632"/>
      <c r="M46" s="632"/>
      <c r="N46" s="632"/>
      <c r="O46" s="632"/>
      <c r="P46" s="632"/>
      <c r="Q46" s="633"/>
      <c r="R46" s="390">
        <f>IF(R43="⑦","7",IF(R43="⑥","6",R43))</f>
        <v>0</v>
      </c>
      <c r="S46" s="391"/>
      <c r="T46" s="391"/>
      <c r="U46" s="391"/>
      <c r="V46" s="391"/>
      <c r="W46" s="391"/>
      <c r="X46" s="391"/>
      <c r="Y46" s="391"/>
      <c r="Z46" s="392">
        <f>IF(Z43="⑦","7",IF(Z43="⑥","6",Z43))</f>
        <v>5</v>
      </c>
      <c r="AA46" s="393"/>
      <c r="AB46" s="393"/>
      <c r="AC46" s="393"/>
      <c r="AD46" s="393"/>
      <c r="AE46" s="393"/>
      <c r="AF46" s="393"/>
      <c r="AG46" s="394"/>
      <c r="AH46" s="393" t="str">
        <f>IF(AH43="⑦","7",IF(AH43="⑥","6",AH43))</f>
        <v>6</v>
      </c>
      <c r="AI46" s="393"/>
      <c r="AJ46" s="393"/>
      <c r="AK46" s="393"/>
      <c r="AL46" s="393"/>
      <c r="AM46" s="393"/>
      <c r="AN46" s="393"/>
      <c r="AO46" s="394"/>
      <c r="AP46" s="393">
        <f>IF(AP43="⑦","7",IF(AP43="⑥","6",AP43))</f>
        <v>3</v>
      </c>
      <c r="AQ46" s="393"/>
      <c r="AR46" s="393"/>
      <c r="AS46" s="393"/>
      <c r="AT46" s="393"/>
      <c r="AU46" s="393"/>
      <c r="AV46" s="393"/>
      <c r="AW46" s="394"/>
      <c r="AX46" s="454"/>
      <c r="AY46" s="456"/>
      <c r="AZ46" s="456"/>
      <c r="BA46" s="456"/>
      <c r="BB46" s="459"/>
      <c r="BC46" s="459"/>
      <c r="BD46" s="459"/>
      <c r="BE46" s="460"/>
    </row>
    <row r="47" spans="2:57" s="142" customFormat="1" ht="18.75" customHeight="1">
      <c r="B47" s="357"/>
      <c r="C47" s="358"/>
      <c r="D47" s="358"/>
      <c r="E47" s="358"/>
      <c r="F47" s="358"/>
      <c r="G47" s="358"/>
      <c r="H47" s="358"/>
      <c r="I47" s="359"/>
      <c r="J47" s="579" t="s">
        <v>1657</v>
      </c>
      <c r="K47" s="580"/>
      <c r="L47" s="581"/>
      <c r="M47" s="582" t="s">
        <v>1646</v>
      </c>
      <c r="N47" s="581"/>
      <c r="O47" s="582">
        <v>1</v>
      </c>
      <c r="P47" s="580"/>
      <c r="Q47" s="640"/>
      <c r="R47" s="616"/>
      <c r="S47" s="617"/>
      <c r="T47" s="617"/>
      <c r="U47" s="617"/>
      <c r="V47" s="617"/>
      <c r="W47" s="617"/>
      <c r="X47" s="617"/>
      <c r="Y47" s="618"/>
      <c r="Z47" s="580" t="s">
        <v>1647</v>
      </c>
      <c r="AA47" s="580"/>
      <c r="AB47" s="581"/>
      <c r="AC47" s="582" t="s">
        <v>1646</v>
      </c>
      <c r="AD47" s="581"/>
      <c r="AE47" s="582">
        <v>1</v>
      </c>
      <c r="AF47" s="580"/>
      <c r="AG47" s="590"/>
      <c r="AH47" s="579" t="s">
        <v>1647</v>
      </c>
      <c r="AI47" s="580"/>
      <c r="AJ47" s="581"/>
      <c r="AK47" s="582" t="s">
        <v>1646</v>
      </c>
      <c r="AL47" s="581"/>
      <c r="AM47" s="582">
        <v>0</v>
      </c>
      <c r="AN47" s="580"/>
      <c r="AO47" s="590"/>
      <c r="AP47" s="579" t="s">
        <v>1647</v>
      </c>
      <c r="AQ47" s="580"/>
      <c r="AR47" s="581"/>
      <c r="AS47" s="582" t="s">
        <v>1646</v>
      </c>
      <c r="AT47" s="581"/>
      <c r="AU47" s="582">
        <v>0</v>
      </c>
      <c r="AV47" s="580"/>
      <c r="AW47" s="583"/>
      <c r="AX47" s="360"/>
      <c r="AY47" s="361"/>
      <c r="AZ47" s="358"/>
      <c r="BA47" s="358"/>
      <c r="BB47" s="358"/>
      <c r="BC47" s="358"/>
      <c r="BD47" s="358"/>
      <c r="BE47" s="362"/>
    </row>
    <row r="48" spans="2:57" s="142" customFormat="1" ht="18.75" customHeight="1">
      <c r="B48" s="461" t="s">
        <v>1648</v>
      </c>
      <c r="C48" s="462"/>
      <c r="D48" s="462"/>
      <c r="E48" s="462"/>
      <c r="F48" s="462"/>
      <c r="G48" s="462"/>
      <c r="H48" s="462"/>
      <c r="I48" s="463"/>
      <c r="J48" s="465" t="s">
        <v>1649</v>
      </c>
      <c r="K48" s="466"/>
      <c r="L48" s="467"/>
      <c r="M48" s="468" t="s">
        <v>1646</v>
      </c>
      <c r="N48" s="467"/>
      <c r="O48" s="468">
        <v>0</v>
      </c>
      <c r="P48" s="466"/>
      <c r="Q48" s="466"/>
      <c r="R48" s="619"/>
      <c r="S48" s="620"/>
      <c r="T48" s="620"/>
      <c r="U48" s="620"/>
      <c r="V48" s="620"/>
      <c r="W48" s="620"/>
      <c r="X48" s="620"/>
      <c r="Y48" s="621"/>
      <c r="Z48" s="469" t="s">
        <v>1650</v>
      </c>
      <c r="AA48" s="469"/>
      <c r="AB48" s="470"/>
      <c r="AC48" s="471" t="s">
        <v>1646</v>
      </c>
      <c r="AD48" s="470"/>
      <c r="AE48" s="471">
        <v>1</v>
      </c>
      <c r="AF48" s="469"/>
      <c r="AG48" s="472"/>
      <c r="AH48" s="473" t="s">
        <v>1650</v>
      </c>
      <c r="AI48" s="469"/>
      <c r="AJ48" s="470"/>
      <c r="AK48" s="471" t="s">
        <v>1646</v>
      </c>
      <c r="AL48" s="470"/>
      <c r="AM48" s="471">
        <v>0</v>
      </c>
      <c r="AN48" s="469"/>
      <c r="AO48" s="472"/>
      <c r="AP48" s="473" t="s">
        <v>1650</v>
      </c>
      <c r="AQ48" s="469"/>
      <c r="AR48" s="470"/>
      <c r="AS48" s="471" t="s">
        <v>1646</v>
      </c>
      <c r="AT48" s="470"/>
      <c r="AU48" s="471">
        <v>0</v>
      </c>
      <c r="AV48" s="469"/>
      <c r="AW48" s="472"/>
      <c r="AX48" s="474" t="s">
        <v>1635</v>
      </c>
      <c r="AY48" s="476" t="s">
        <v>1636</v>
      </c>
      <c r="AZ48" s="476"/>
      <c r="BA48" s="476"/>
      <c r="BB48" s="478"/>
      <c r="BC48" s="478"/>
      <c r="BD48" s="478"/>
      <c r="BE48" s="479"/>
    </row>
    <row r="49" spans="2:57" s="142" customFormat="1" ht="18.75" customHeight="1">
      <c r="B49" s="461"/>
      <c r="C49" s="464"/>
      <c r="D49" s="464"/>
      <c r="E49" s="464"/>
      <c r="F49" s="464"/>
      <c r="G49" s="464"/>
      <c r="H49" s="464"/>
      <c r="I49" s="463"/>
      <c r="J49" s="473">
        <v>3</v>
      </c>
      <c r="K49" s="469"/>
      <c r="L49" s="469"/>
      <c r="M49" s="482" t="s">
        <v>1651</v>
      </c>
      <c r="N49" s="482"/>
      <c r="O49" s="482">
        <v>6</v>
      </c>
      <c r="P49" s="482"/>
      <c r="Q49" s="482"/>
      <c r="R49" s="619"/>
      <c r="S49" s="620"/>
      <c r="T49" s="620"/>
      <c r="U49" s="620"/>
      <c r="V49" s="620"/>
      <c r="W49" s="620"/>
      <c r="X49" s="620"/>
      <c r="Y49" s="621"/>
      <c r="Z49" s="469">
        <v>5</v>
      </c>
      <c r="AA49" s="469"/>
      <c r="AB49" s="469"/>
      <c r="AC49" s="482" t="s">
        <v>1651</v>
      </c>
      <c r="AD49" s="482"/>
      <c r="AE49" s="482">
        <v>6</v>
      </c>
      <c r="AF49" s="482"/>
      <c r="AG49" s="483"/>
      <c r="AH49" s="473" t="s">
        <v>1652</v>
      </c>
      <c r="AI49" s="469"/>
      <c r="AJ49" s="469"/>
      <c r="AK49" s="482" t="s">
        <v>1651</v>
      </c>
      <c r="AL49" s="482"/>
      <c r="AM49" s="482">
        <v>2</v>
      </c>
      <c r="AN49" s="482"/>
      <c r="AO49" s="483"/>
      <c r="AP49" s="473" t="s">
        <v>1653</v>
      </c>
      <c r="AQ49" s="469"/>
      <c r="AR49" s="469"/>
      <c r="AS49" s="482" t="s">
        <v>1651</v>
      </c>
      <c r="AT49" s="482"/>
      <c r="AU49" s="482">
        <v>2</v>
      </c>
      <c r="AV49" s="482"/>
      <c r="AW49" s="483"/>
      <c r="AX49" s="475"/>
      <c r="AY49" s="477"/>
      <c r="AZ49" s="477"/>
      <c r="BA49" s="477"/>
      <c r="BB49" s="480"/>
      <c r="BC49" s="480"/>
      <c r="BD49" s="480"/>
      <c r="BE49" s="481"/>
    </row>
    <row r="50" spans="2:57" s="142" customFormat="1" ht="18.75" customHeight="1">
      <c r="B50" s="461" t="s">
        <v>1654</v>
      </c>
      <c r="C50" s="464"/>
      <c r="D50" s="464"/>
      <c r="E50" s="464"/>
      <c r="F50" s="464"/>
      <c r="G50" s="464"/>
      <c r="H50" s="464"/>
      <c r="I50" s="463"/>
      <c r="J50" s="487" t="s">
        <v>1585</v>
      </c>
      <c r="K50" s="488"/>
      <c r="L50" s="488"/>
      <c r="M50" s="482" t="s">
        <v>1651</v>
      </c>
      <c r="N50" s="482"/>
      <c r="O50" s="489">
        <v>0</v>
      </c>
      <c r="P50" s="489"/>
      <c r="Q50" s="489"/>
      <c r="R50" s="619"/>
      <c r="S50" s="620"/>
      <c r="T50" s="620"/>
      <c r="U50" s="620"/>
      <c r="V50" s="620"/>
      <c r="W50" s="620"/>
      <c r="X50" s="620"/>
      <c r="Y50" s="621"/>
      <c r="Z50" s="488" t="s">
        <v>1653</v>
      </c>
      <c r="AA50" s="488"/>
      <c r="AB50" s="488"/>
      <c r="AC50" s="482" t="s">
        <v>1651</v>
      </c>
      <c r="AD50" s="482"/>
      <c r="AE50" s="489">
        <v>0</v>
      </c>
      <c r="AF50" s="489"/>
      <c r="AG50" s="490"/>
      <c r="AH50" s="487"/>
      <c r="AI50" s="488"/>
      <c r="AJ50" s="488"/>
      <c r="AK50" s="482" t="s">
        <v>1651</v>
      </c>
      <c r="AL50" s="482"/>
      <c r="AM50" s="489"/>
      <c r="AN50" s="489"/>
      <c r="AO50" s="490"/>
      <c r="AP50" s="487"/>
      <c r="AQ50" s="488"/>
      <c r="AR50" s="488"/>
      <c r="AS50" s="482" t="s">
        <v>1651</v>
      </c>
      <c r="AT50" s="482"/>
      <c r="AU50" s="489"/>
      <c r="AV50" s="489"/>
      <c r="AW50" s="490"/>
      <c r="AX50" s="491"/>
      <c r="AY50" s="493"/>
      <c r="AZ50" s="493"/>
      <c r="BA50" s="493"/>
      <c r="BB50" s="495" t="s">
        <v>1637</v>
      </c>
      <c r="BC50" s="495"/>
      <c r="BD50" s="495"/>
      <c r="BE50" s="496"/>
    </row>
    <row r="51" spans="2:57" s="142" customFormat="1" ht="4.5" customHeight="1" hidden="1">
      <c r="B51" s="484"/>
      <c r="C51" s="485"/>
      <c r="D51" s="485"/>
      <c r="E51" s="485"/>
      <c r="F51" s="485"/>
      <c r="G51" s="485"/>
      <c r="H51" s="485"/>
      <c r="I51" s="486"/>
      <c r="J51" s="363" t="str">
        <f>IF(J48="⑦","7",IF(J48="⑥","6",J48))</f>
        <v>6</v>
      </c>
      <c r="K51" s="364"/>
      <c r="L51" s="364"/>
      <c r="M51" s="364"/>
      <c r="N51" s="364"/>
      <c r="O51" s="364"/>
      <c r="P51" s="364"/>
      <c r="Q51" s="365"/>
      <c r="R51" s="622"/>
      <c r="S51" s="623"/>
      <c r="T51" s="623"/>
      <c r="U51" s="623"/>
      <c r="V51" s="623"/>
      <c r="W51" s="623"/>
      <c r="X51" s="623"/>
      <c r="Y51" s="624"/>
      <c r="Z51" s="366" t="str">
        <f>IF(Z48="⑦","7",IF(Z48="⑥","6",Z48))</f>
        <v>6</v>
      </c>
      <c r="AA51" s="367"/>
      <c r="AB51" s="367"/>
      <c r="AC51" s="367"/>
      <c r="AD51" s="367"/>
      <c r="AE51" s="367"/>
      <c r="AF51" s="367"/>
      <c r="AG51" s="368"/>
      <c r="AH51" s="367" t="str">
        <f>IF(AH48="⑦","7",IF(AH48="⑥","6",AH48))</f>
        <v>6</v>
      </c>
      <c r="AI51" s="367"/>
      <c r="AJ51" s="367"/>
      <c r="AK51" s="367"/>
      <c r="AL51" s="367"/>
      <c r="AM51" s="367"/>
      <c r="AN51" s="367"/>
      <c r="AO51" s="368"/>
      <c r="AP51" s="367" t="str">
        <f>IF(AP48="⑦","7",IF(AP48="⑥","6",AP48))</f>
        <v>6</v>
      </c>
      <c r="AQ51" s="367"/>
      <c r="AR51" s="367"/>
      <c r="AS51" s="367"/>
      <c r="AT51" s="367"/>
      <c r="AU51" s="367"/>
      <c r="AV51" s="367"/>
      <c r="AW51" s="369"/>
      <c r="AX51" s="492"/>
      <c r="AY51" s="494"/>
      <c r="AZ51" s="494"/>
      <c r="BA51" s="494"/>
      <c r="BB51" s="497"/>
      <c r="BC51" s="497"/>
      <c r="BD51" s="497"/>
      <c r="BE51" s="498"/>
    </row>
    <row r="52" spans="2:57" s="142" customFormat="1" ht="18.75" customHeight="1">
      <c r="B52" s="370"/>
      <c r="C52" s="371"/>
      <c r="D52" s="371"/>
      <c r="E52" s="371"/>
      <c r="F52" s="371"/>
      <c r="G52" s="371"/>
      <c r="H52" s="371"/>
      <c r="I52" s="372"/>
      <c r="J52" s="612" t="s">
        <v>1647</v>
      </c>
      <c r="K52" s="593"/>
      <c r="L52" s="592"/>
      <c r="M52" s="591" t="s">
        <v>1646</v>
      </c>
      <c r="N52" s="592"/>
      <c r="O52" s="591">
        <v>1</v>
      </c>
      <c r="P52" s="593"/>
      <c r="Q52" s="613"/>
      <c r="R52" s="585">
        <v>1</v>
      </c>
      <c r="S52" s="586"/>
      <c r="T52" s="587"/>
      <c r="U52" s="588" t="s">
        <v>1646</v>
      </c>
      <c r="V52" s="587"/>
      <c r="W52" s="588">
        <v>2</v>
      </c>
      <c r="X52" s="586"/>
      <c r="Y52" s="589"/>
      <c r="Z52" s="634"/>
      <c r="AA52" s="634"/>
      <c r="AB52" s="634"/>
      <c r="AC52" s="634"/>
      <c r="AD52" s="634"/>
      <c r="AE52" s="634"/>
      <c r="AF52" s="634"/>
      <c r="AG52" s="635"/>
      <c r="AH52" s="593" t="s">
        <v>1619</v>
      </c>
      <c r="AI52" s="593"/>
      <c r="AJ52" s="592"/>
      <c r="AK52" s="591" t="s">
        <v>1646</v>
      </c>
      <c r="AL52" s="592"/>
      <c r="AM52" s="591">
        <v>1</v>
      </c>
      <c r="AN52" s="593"/>
      <c r="AO52" s="613"/>
      <c r="AP52" s="612" t="s">
        <v>1647</v>
      </c>
      <c r="AQ52" s="593"/>
      <c r="AR52" s="592"/>
      <c r="AS52" s="591" t="s">
        <v>1646</v>
      </c>
      <c r="AT52" s="592"/>
      <c r="AU52" s="591">
        <v>0</v>
      </c>
      <c r="AV52" s="593"/>
      <c r="AW52" s="594"/>
      <c r="AX52" s="373"/>
      <c r="AY52" s="374"/>
      <c r="AZ52" s="371"/>
      <c r="BA52" s="371"/>
      <c r="BB52" s="371"/>
      <c r="BC52" s="371"/>
      <c r="BD52" s="371"/>
      <c r="BE52" s="375"/>
    </row>
    <row r="53" spans="2:57" s="142" customFormat="1" ht="18.75" customHeight="1">
      <c r="B53" s="500" t="s">
        <v>1658</v>
      </c>
      <c r="C53" s="501"/>
      <c r="D53" s="501"/>
      <c r="E53" s="501"/>
      <c r="F53" s="501"/>
      <c r="G53" s="501"/>
      <c r="H53" s="501"/>
      <c r="I53" s="502"/>
      <c r="J53" s="407" t="s">
        <v>1649</v>
      </c>
      <c r="K53" s="408"/>
      <c r="L53" s="353"/>
      <c r="M53" s="346" t="s">
        <v>1646</v>
      </c>
      <c r="N53" s="353"/>
      <c r="O53" s="346">
        <v>5</v>
      </c>
      <c r="P53" s="408"/>
      <c r="Q53" s="506"/>
      <c r="R53" s="407">
        <v>1</v>
      </c>
      <c r="S53" s="408"/>
      <c r="T53" s="353"/>
      <c r="U53" s="346" t="s">
        <v>1646</v>
      </c>
      <c r="V53" s="353"/>
      <c r="W53" s="346">
        <v>6</v>
      </c>
      <c r="X53" s="408"/>
      <c r="Y53" s="510"/>
      <c r="Z53" s="636"/>
      <c r="AA53" s="636"/>
      <c r="AB53" s="636"/>
      <c r="AC53" s="636"/>
      <c r="AD53" s="636"/>
      <c r="AE53" s="636"/>
      <c r="AF53" s="636"/>
      <c r="AG53" s="637"/>
      <c r="AH53" s="408" t="s">
        <v>1650</v>
      </c>
      <c r="AI53" s="408"/>
      <c r="AJ53" s="353"/>
      <c r="AK53" s="346" t="s">
        <v>1646</v>
      </c>
      <c r="AL53" s="353"/>
      <c r="AM53" s="346">
        <v>1</v>
      </c>
      <c r="AN53" s="408"/>
      <c r="AO53" s="506"/>
      <c r="AP53" s="407" t="s">
        <v>1650</v>
      </c>
      <c r="AQ53" s="408"/>
      <c r="AR53" s="353"/>
      <c r="AS53" s="346" t="s">
        <v>1646</v>
      </c>
      <c r="AT53" s="353"/>
      <c r="AU53" s="346">
        <v>4</v>
      </c>
      <c r="AV53" s="408"/>
      <c r="AW53" s="506"/>
      <c r="AX53" s="511" t="s">
        <v>1643</v>
      </c>
      <c r="AY53" s="514" t="s">
        <v>1644</v>
      </c>
      <c r="AZ53" s="514"/>
      <c r="BA53" s="514"/>
      <c r="BB53" s="516"/>
      <c r="BC53" s="516"/>
      <c r="BD53" s="516"/>
      <c r="BE53" s="517"/>
    </row>
    <row r="54" spans="2:57" s="142" customFormat="1" ht="18.75" customHeight="1">
      <c r="B54" s="503"/>
      <c r="C54" s="504"/>
      <c r="D54" s="504"/>
      <c r="E54" s="504"/>
      <c r="F54" s="504"/>
      <c r="G54" s="504"/>
      <c r="H54" s="504"/>
      <c r="I54" s="505"/>
      <c r="J54" s="407">
        <v>3</v>
      </c>
      <c r="K54" s="408"/>
      <c r="L54" s="408"/>
      <c r="M54" s="343" t="s">
        <v>1651</v>
      </c>
      <c r="N54" s="343"/>
      <c r="O54" s="343">
        <v>6</v>
      </c>
      <c r="P54" s="343"/>
      <c r="Q54" s="513"/>
      <c r="R54" s="407" t="s">
        <v>1653</v>
      </c>
      <c r="S54" s="408"/>
      <c r="T54" s="408"/>
      <c r="U54" s="343" t="s">
        <v>1651</v>
      </c>
      <c r="V54" s="343"/>
      <c r="W54" s="343">
        <v>5</v>
      </c>
      <c r="X54" s="343"/>
      <c r="Y54" s="499"/>
      <c r="Z54" s="636"/>
      <c r="AA54" s="636"/>
      <c r="AB54" s="636"/>
      <c r="AC54" s="636"/>
      <c r="AD54" s="636"/>
      <c r="AE54" s="636"/>
      <c r="AF54" s="636"/>
      <c r="AG54" s="637"/>
      <c r="AH54" s="408" t="s">
        <v>1618</v>
      </c>
      <c r="AI54" s="408"/>
      <c r="AJ54" s="408"/>
      <c r="AK54" s="343" t="s">
        <v>1651</v>
      </c>
      <c r="AL54" s="343"/>
      <c r="AM54" s="343">
        <v>3</v>
      </c>
      <c r="AN54" s="343"/>
      <c r="AO54" s="513"/>
      <c r="AP54" s="407" t="s">
        <v>1653</v>
      </c>
      <c r="AQ54" s="408"/>
      <c r="AR54" s="408"/>
      <c r="AS54" s="343" t="s">
        <v>1651</v>
      </c>
      <c r="AT54" s="343"/>
      <c r="AU54" s="343">
        <v>1</v>
      </c>
      <c r="AV54" s="343"/>
      <c r="AW54" s="513"/>
      <c r="AX54" s="512"/>
      <c r="AY54" s="515"/>
      <c r="AZ54" s="515"/>
      <c r="BA54" s="515"/>
      <c r="BB54" s="518"/>
      <c r="BC54" s="518"/>
      <c r="BD54" s="518"/>
      <c r="BE54" s="519"/>
    </row>
    <row r="55" spans="2:57" s="142" customFormat="1" ht="18.75" customHeight="1">
      <c r="B55" s="503" t="s">
        <v>1352</v>
      </c>
      <c r="C55" s="504"/>
      <c r="D55" s="504"/>
      <c r="E55" s="504"/>
      <c r="F55" s="504"/>
      <c r="G55" s="504"/>
      <c r="H55" s="504"/>
      <c r="I55" s="505"/>
      <c r="J55" s="507" t="s">
        <v>1655</v>
      </c>
      <c r="K55" s="508"/>
      <c r="L55" s="508"/>
      <c r="M55" s="343" t="s">
        <v>1656</v>
      </c>
      <c r="N55" s="343"/>
      <c r="O55" s="344">
        <v>3</v>
      </c>
      <c r="P55" s="344"/>
      <c r="Q55" s="509"/>
      <c r="R55" s="507">
        <v>0</v>
      </c>
      <c r="S55" s="508"/>
      <c r="T55" s="508"/>
      <c r="U55" s="343" t="s">
        <v>1656</v>
      </c>
      <c r="V55" s="343"/>
      <c r="W55" s="344">
        <v>6</v>
      </c>
      <c r="X55" s="344"/>
      <c r="Y55" s="345"/>
      <c r="Z55" s="636"/>
      <c r="AA55" s="636"/>
      <c r="AB55" s="636"/>
      <c r="AC55" s="636"/>
      <c r="AD55" s="636"/>
      <c r="AE55" s="636"/>
      <c r="AF55" s="636"/>
      <c r="AG55" s="637"/>
      <c r="AH55" s="508"/>
      <c r="AI55" s="508"/>
      <c r="AJ55" s="508"/>
      <c r="AK55" s="343" t="s">
        <v>1656</v>
      </c>
      <c r="AL55" s="343"/>
      <c r="AM55" s="344"/>
      <c r="AN55" s="344"/>
      <c r="AO55" s="509"/>
      <c r="AP55" s="507"/>
      <c r="AQ55" s="508"/>
      <c r="AR55" s="508"/>
      <c r="AS55" s="343" t="s">
        <v>1656</v>
      </c>
      <c r="AT55" s="343"/>
      <c r="AU55" s="344"/>
      <c r="AV55" s="344"/>
      <c r="AW55" s="509"/>
      <c r="AX55" s="523"/>
      <c r="AY55" s="525"/>
      <c r="AZ55" s="525"/>
      <c r="BA55" s="525"/>
      <c r="BB55" s="403" t="s">
        <v>1645</v>
      </c>
      <c r="BC55" s="403"/>
      <c r="BD55" s="403"/>
      <c r="BE55" s="404"/>
    </row>
    <row r="56" spans="2:57" s="142" customFormat="1" ht="6" customHeight="1" hidden="1">
      <c r="B56" s="520"/>
      <c r="C56" s="521"/>
      <c r="D56" s="521"/>
      <c r="E56" s="521"/>
      <c r="F56" s="521"/>
      <c r="G56" s="521"/>
      <c r="H56" s="521"/>
      <c r="I56" s="522"/>
      <c r="J56" s="376" t="str">
        <f>IF(J53="⑦","7",IF(J53="⑥","6",J53))</f>
        <v>6</v>
      </c>
      <c r="K56" s="377"/>
      <c r="L56" s="377"/>
      <c r="M56" s="377"/>
      <c r="N56" s="377"/>
      <c r="O56" s="377"/>
      <c r="P56" s="377"/>
      <c r="Q56" s="378"/>
      <c r="R56" s="376">
        <f>IF(R53="⑦","7",IF(R53="⑥","6",R53))</f>
        <v>1</v>
      </c>
      <c r="S56" s="377"/>
      <c r="T56" s="377"/>
      <c r="U56" s="377"/>
      <c r="V56" s="377"/>
      <c r="W56" s="377"/>
      <c r="X56" s="377"/>
      <c r="Y56" s="377"/>
      <c r="Z56" s="638"/>
      <c r="AA56" s="638"/>
      <c r="AB56" s="638"/>
      <c r="AC56" s="638"/>
      <c r="AD56" s="638"/>
      <c r="AE56" s="638"/>
      <c r="AF56" s="638"/>
      <c r="AG56" s="639"/>
      <c r="AH56" s="379" t="str">
        <f>IF(AH53="⑦","7",IF(AH53="⑥","6",AH53))</f>
        <v>6</v>
      </c>
      <c r="AI56" s="380"/>
      <c r="AJ56" s="380"/>
      <c r="AK56" s="380"/>
      <c r="AL56" s="380"/>
      <c r="AM56" s="380"/>
      <c r="AN56" s="380"/>
      <c r="AO56" s="381"/>
      <c r="AP56" s="382" t="str">
        <f>IF(AP53="⑦","7",IF(AP53="⑥","6",AP53))</f>
        <v>6</v>
      </c>
      <c r="AQ56" s="382"/>
      <c r="AR56" s="382"/>
      <c r="AS56" s="382"/>
      <c r="AT56" s="382"/>
      <c r="AU56" s="382"/>
      <c r="AV56" s="382"/>
      <c r="AW56" s="383"/>
      <c r="AX56" s="524"/>
      <c r="AY56" s="526"/>
      <c r="AZ56" s="526"/>
      <c r="BA56" s="526"/>
      <c r="BB56" s="405"/>
      <c r="BC56" s="405"/>
      <c r="BD56" s="405"/>
      <c r="BE56" s="406"/>
    </row>
    <row r="57" spans="2:57" s="142" customFormat="1" ht="18.75" customHeight="1">
      <c r="B57" s="325"/>
      <c r="C57" s="323"/>
      <c r="D57" s="323"/>
      <c r="E57" s="323"/>
      <c r="F57" s="323"/>
      <c r="G57" s="323"/>
      <c r="H57" s="323"/>
      <c r="I57" s="326"/>
      <c r="J57" s="614">
        <v>0</v>
      </c>
      <c r="K57" s="597"/>
      <c r="L57" s="596"/>
      <c r="M57" s="595" t="s">
        <v>1601</v>
      </c>
      <c r="N57" s="596"/>
      <c r="O57" s="595">
        <v>6</v>
      </c>
      <c r="P57" s="597"/>
      <c r="Q57" s="598"/>
      <c r="R57" s="614">
        <v>0</v>
      </c>
      <c r="S57" s="597"/>
      <c r="T57" s="596"/>
      <c r="U57" s="595"/>
      <c r="V57" s="596"/>
      <c r="W57" s="595">
        <v>2</v>
      </c>
      <c r="X57" s="597"/>
      <c r="Y57" s="598"/>
      <c r="Z57" s="615"/>
      <c r="AA57" s="610"/>
      <c r="AB57" s="609"/>
      <c r="AC57" s="608" t="s">
        <v>1601</v>
      </c>
      <c r="AD57" s="609"/>
      <c r="AE57" s="608"/>
      <c r="AF57" s="610"/>
      <c r="AG57" s="610"/>
      <c r="AH57" s="599"/>
      <c r="AI57" s="600"/>
      <c r="AJ57" s="600"/>
      <c r="AK57" s="600"/>
      <c r="AL57" s="600"/>
      <c r="AM57" s="600"/>
      <c r="AN57" s="600"/>
      <c r="AO57" s="601"/>
      <c r="AP57" s="597" t="s">
        <v>1599</v>
      </c>
      <c r="AQ57" s="597"/>
      <c r="AR57" s="596"/>
      <c r="AS57" s="595" t="s">
        <v>1601</v>
      </c>
      <c r="AT57" s="596"/>
      <c r="AU57" s="595">
        <v>0</v>
      </c>
      <c r="AV57" s="597"/>
      <c r="AW57" s="598"/>
      <c r="AX57" s="351"/>
      <c r="AY57" s="322"/>
      <c r="AZ57" s="323"/>
      <c r="BA57" s="323"/>
      <c r="BB57" s="323"/>
      <c r="BC57" s="323"/>
      <c r="BD57" s="323"/>
      <c r="BE57" s="324"/>
    </row>
    <row r="58" spans="2:57" s="142" customFormat="1" ht="18.75" customHeight="1">
      <c r="B58" s="527" t="s">
        <v>1353</v>
      </c>
      <c r="C58" s="528"/>
      <c r="D58" s="528"/>
      <c r="E58" s="528"/>
      <c r="F58" s="528"/>
      <c r="G58" s="528"/>
      <c r="H58" s="528"/>
      <c r="I58" s="529"/>
      <c r="J58" s="401">
        <v>4</v>
      </c>
      <c r="K58" s="400"/>
      <c r="L58" s="399"/>
      <c r="M58" s="398" t="s">
        <v>1354</v>
      </c>
      <c r="N58" s="399"/>
      <c r="O58" s="398">
        <v>6</v>
      </c>
      <c r="P58" s="400"/>
      <c r="Q58" s="531"/>
      <c r="R58" s="401">
        <v>0</v>
      </c>
      <c r="S58" s="400"/>
      <c r="T58" s="399"/>
      <c r="U58" s="398" t="s">
        <v>1354</v>
      </c>
      <c r="V58" s="399"/>
      <c r="W58" s="398">
        <v>6</v>
      </c>
      <c r="X58" s="400"/>
      <c r="Y58" s="531"/>
      <c r="Z58" s="401">
        <v>1</v>
      </c>
      <c r="AA58" s="400"/>
      <c r="AB58" s="399"/>
      <c r="AC58" s="398" t="s">
        <v>1354</v>
      </c>
      <c r="AD58" s="400"/>
      <c r="AE58" s="400">
        <v>6</v>
      </c>
      <c r="AF58" s="400"/>
      <c r="AG58" s="400"/>
      <c r="AH58" s="602"/>
      <c r="AI58" s="603"/>
      <c r="AJ58" s="603"/>
      <c r="AK58" s="603"/>
      <c r="AL58" s="603"/>
      <c r="AM58" s="603"/>
      <c r="AN58" s="603"/>
      <c r="AO58" s="604"/>
      <c r="AP58" s="400" t="s">
        <v>1584</v>
      </c>
      <c r="AQ58" s="400"/>
      <c r="AR58" s="399"/>
      <c r="AS58" s="398" t="s">
        <v>1354</v>
      </c>
      <c r="AT58" s="399"/>
      <c r="AU58" s="398">
        <v>4</v>
      </c>
      <c r="AV58" s="400"/>
      <c r="AW58" s="531"/>
      <c r="AX58" s="534" t="s">
        <v>1633</v>
      </c>
      <c r="AY58" s="536" t="s">
        <v>1634</v>
      </c>
      <c r="AZ58" s="536"/>
      <c r="BA58" s="536"/>
      <c r="BB58" s="538"/>
      <c r="BC58" s="538"/>
      <c r="BD58" s="538"/>
      <c r="BE58" s="539"/>
    </row>
    <row r="59" spans="2:57" s="142" customFormat="1" ht="18.75" customHeight="1">
      <c r="B59" s="527"/>
      <c r="C59" s="530"/>
      <c r="D59" s="530"/>
      <c r="E59" s="530"/>
      <c r="F59" s="530"/>
      <c r="G59" s="530"/>
      <c r="H59" s="530"/>
      <c r="I59" s="529"/>
      <c r="J59" s="401">
        <v>3</v>
      </c>
      <c r="K59" s="400"/>
      <c r="L59" s="400"/>
      <c r="M59" s="532" t="s">
        <v>1355</v>
      </c>
      <c r="N59" s="532"/>
      <c r="O59" s="532">
        <v>6</v>
      </c>
      <c r="P59" s="532"/>
      <c r="Q59" s="533"/>
      <c r="R59" s="401">
        <v>2</v>
      </c>
      <c r="S59" s="400"/>
      <c r="T59" s="400"/>
      <c r="U59" s="532" t="s">
        <v>1355</v>
      </c>
      <c r="V59" s="532"/>
      <c r="W59" s="532">
        <v>6</v>
      </c>
      <c r="X59" s="532"/>
      <c r="Y59" s="533"/>
      <c r="Z59" s="401">
        <v>3</v>
      </c>
      <c r="AA59" s="400"/>
      <c r="AB59" s="400"/>
      <c r="AC59" s="532" t="s">
        <v>1355</v>
      </c>
      <c r="AD59" s="532"/>
      <c r="AE59" s="532">
        <v>6</v>
      </c>
      <c r="AF59" s="532"/>
      <c r="AG59" s="532"/>
      <c r="AH59" s="602"/>
      <c r="AI59" s="603"/>
      <c r="AJ59" s="603"/>
      <c r="AK59" s="603"/>
      <c r="AL59" s="603"/>
      <c r="AM59" s="603"/>
      <c r="AN59" s="603"/>
      <c r="AO59" s="604"/>
      <c r="AP59" s="400" t="s">
        <v>1585</v>
      </c>
      <c r="AQ59" s="400"/>
      <c r="AR59" s="400"/>
      <c r="AS59" s="532" t="s">
        <v>1355</v>
      </c>
      <c r="AT59" s="532"/>
      <c r="AU59" s="532">
        <v>5</v>
      </c>
      <c r="AV59" s="532"/>
      <c r="AW59" s="533"/>
      <c r="AX59" s="535"/>
      <c r="AY59" s="537"/>
      <c r="AZ59" s="537"/>
      <c r="BA59" s="537"/>
      <c r="BB59" s="540"/>
      <c r="BC59" s="540"/>
      <c r="BD59" s="540"/>
      <c r="BE59" s="541"/>
    </row>
    <row r="60" spans="2:57" s="142" customFormat="1" ht="18.75" customHeight="1">
      <c r="B60" s="527" t="s">
        <v>1356</v>
      </c>
      <c r="C60" s="530"/>
      <c r="D60" s="530"/>
      <c r="E60" s="530"/>
      <c r="F60" s="530"/>
      <c r="G60" s="530"/>
      <c r="H60" s="530"/>
      <c r="I60" s="529"/>
      <c r="J60" s="545"/>
      <c r="K60" s="546"/>
      <c r="L60" s="546"/>
      <c r="M60" s="532" t="s">
        <v>1355</v>
      </c>
      <c r="N60" s="532"/>
      <c r="O60" s="547"/>
      <c r="P60" s="547"/>
      <c r="Q60" s="548"/>
      <c r="R60" s="545"/>
      <c r="S60" s="546"/>
      <c r="T60" s="546"/>
      <c r="U60" s="532" t="s">
        <v>1355</v>
      </c>
      <c r="V60" s="532"/>
      <c r="W60" s="547"/>
      <c r="X60" s="547"/>
      <c r="Y60" s="548"/>
      <c r="Z60" s="545"/>
      <c r="AA60" s="546"/>
      <c r="AB60" s="546"/>
      <c r="AC60" s="547" t="s">
        <v>1355</v>
      </c>
      <c r="AD60" s="547"/>
      <c r="AE60" s="611"/>
      <c r="AF60" s="611"/>
      <c r="AG60" s="611"/>
      <c r="AH60" s="602"/>
      <c r="AI60" s="603"/>
      <c r="AJ60" s="603"/>
      <c r="AK60" s="603"/>
      <c r="AL60" s="603"/>
      <c r="AM60" s="603"/>
      <c r="AN60" s="603"/>
      <c r="AO60" s="604"/>
      <c r="AP60" s="546"/>
      <c r="AQ60" s="546"/>
      <c r="AR60" s="546"/>
      <c r="AS60" s="532" t="s">
        <v>1355</v>
      </c>
      <c r="AT60" s="532"/>
      <c r="AU60" s="547"/>
      <c r="AV60" s="547"/>
      <c r="AW60" s="548"/>
      <c r="AX60" s="560" t="s">
        <v>1640</v>
      </c>
      <c r="AY60" s="558" t="s">
        <v>1642</v>
      </c>
      <c r="AZ60" s="558"/>
      <c r="BA60" s="558"/>
      <c r="BB60" s="549" t="s">
        <v>1668</v>
      </c>
      <c r="BC60" s="549"/>
      <c r="BD60" s="549"/>
      <c r="BE60" s="550"/>
    </row>
    <row r="61" spans="2:57" s="142" customFormat="1" ht="6.75" customHeight="1" hidden="1">
      <c r="B61" s="542"/>
      <c r="C61" s="543"/>
      <c r="D61" s="543"/>
      <c r="E61" s="543"/>
      <c r="F61" s="543"/>
      <c r="G61" s="543"/>
      <c r="H61" s="543"/>
      <c r="I61" s="544"/>
      <c r="J61" s="148">
        <f>IF(J58="⑦","7",IF(J58="⑥","6",J58))</f>
        <v>4</v>
      </c>
      <c r="K61" s="154"/>
      <c r="L61" s="155"/>
      <c r="M61" s="151"/>
      <c r="N61" s="151"/>
      <c r="O61" s="151"/>
      <c r="P61" s="151"/>
      <c r="Q61" s="152"/>
      <c r="R61" s="148">
        <f>IF(R58="⑦","7",IF(R58="⑥","6",R58))</f>
        <v>0</v>
      </c>
      <c r="S61" s="151"/>
      <c r="T61" s="151"/>
      <c r="U61" s="151"/>
      <c r="V61" s="151"/>
      <c r="W61" s="151"/>
      <c r="X61" s="151"/>
      <c r="Y61" s="152"/>
      <c r="Z61" s="148">
        <f>IF(Z58="⑦","7",IF(Z58="⑥","6",Z58))</f>
        <v>1</v>
      </c>
      <c r="AA61" s="151"/>
      <c r="AB61" s="151"/>
      <c r="AC61" s="151"/>
      <c r="AD61" s="151"/>
      <c r="AE61" s="332"/>
      <c r="AF61" s="332"/>
      <c r="AG61" s="333"/>
      <c r="AH61" s="605"/>
      <c r="AI61" s="606"/>
      <c r="AJ61" s="606"/>
      <c r="AK61" s="606"/>
      <c r="AL61" s="606"/>
      <c r="AM61" s="606"/>
      <c r="AN61" s="606"/>
      <c r="AO61" s="607"/>
      <c r="AP61" s="330" t="str">
        <f>IF(AP58="⑦","7",IF(AP58="⑥","6",AP58))</f>
        <v>6</v>
      </c>
      <c r="AQ61" s="149"/>
      <c r="AR61" s="149"/>
      <c r="AS61" s="149"/>
      <c r="AT61" s="149"/>
      <c r="AU61" s="149"/>
      <c r="AV61" s="149"/>
      <c r="AW61" s="150"/>
      <c r="AX61" s="561"/>
      <c r="AY61" s="559"/>
      <c r="AZ61" s="559"/>
      <c r="BA61" s="559"/>
      <c r="BB61" s="551"/>
      <c r="BC61" s="551"/>
      <c r="BD61" s="551"/>
      <c r="BE61" s="552"/>
    </row>
    <row r="62" spans="2:57" s="142" customFormat="1" ht="15.75" customHeight="1">
      <c r="B62" s="290"/>
      <c r="C62" s="291"/>
      <c r="D62" s="291"/>
      <c r="E62" s="291"/>
      <c r="F62" s="291"/>
      <c r="G62" s="291"/>
      <c r="H62" s="291"/>
      <c r="I62" s="292"/>
      <c r="J62" s="614" t="s">
        <v>1599</v>
      </c>
      <c r="K62" s="597"/>
      <c r="L62" s="596"/>
      <c r="M62" s="595" t="s">
        <v>1601</v>
      </c>
      <c r="N62" s="596"/>
      <c r="O62" s="595">
        <v>1</v>
      </c>
      <c r="P62" s="597"/>
      <c r="Q62" s="598"/>
      <c r="R62" s="614">
        <v>0</v>
      </c>
      <c r="S62" s="597"/>
      <c r="T62" s="596"/>
      <c r="U62" s="595" t="s">
        <v>1601</v>
      </c>
      <c r="V62" s="596"/>
      <c r="W62" s="595">
        <v>2</v>
      </c>
      <c r="X62" s="597"/>
      <c r="Y62" s="598"/>
      <c r="Z62" s="614">
        <v>0</v>
      </c>
      <c r="AA62" s="597"/>
      <c r="AB62" s="596"/>
      <c r="AC62" s="595" t="s">
        <v>1601</v>
      </c>
      <c r="AD62" s="596"/>
      <c r="AE62" s="595">
        <v>2</v>
      </c>
      <c r="AF62" s="597"/>
      <c r="AG62" s="597"/>
      <c r="AH62" s="614">
        <v>0</v>
      </c>
      <c r="AI62" s="597"/>
      <c r="AJ62" s="596"/>
      <c r="AK62" s="595" t="s">
        <v>1601</v>
      </c>
      <c r="AL62" s="596"/>
      <c r="AM62" s="595">
        <v>2</v>
      </c>
      <c r="AN62" s="597"/>
      <c r="AO62" s="598"/>
      <c r="AP62" s="562"/>
      <c r="AQ62" s="562"/>
      <c r="AR62" s="562"/>
      <c r="AS62" s="562"/>
      <c r="AT62" s="562"/>
      <c r="AU62" s="562"/>
      <c r="AV62" s="562"/>
      <c r="AW62" s="563"/>
      <c r="AX62" s="352"/>
      <c r="AY62" s="327"/>
      <c r="AZ62" s="327"/>
      <c r="BA62" s="327"/>
      <c r="BB62" s="328"/>
      <c r="BC62" s="328"/>
      <c r="BD62" s="328"/>
      <c r="BE62" s="329"/>
    </row>
    <row r="63" spans="2:57" s="142" customFormat="1" ht="18.75" customHeight="1">
      <c r="B63" s="553" t="s">
        <v>1357</v>
      </c>
      <c r="C63" s="554"/>
      <c r="D63" s="554"/>
      <c r="E63" s="554"/>
      <c r="F63" s="554"/>
      <c r="G63" s="554"/>
      <c r="H63" s="554"/>
      <c r="I63" s="555"/>
      <c r="J63" s="401" t="s">
        <v>1585</v>
      </c>
      <c r="K63" s="400"/>
      <c r="L63" s="399"/>
      <c r="M63" s="398" t="s">
        <v>1354</v>
      </c>
      <c r="N63" s="399"/>
      <c r="O63" s="398">
        <v>3</v>
      </c>
      <c r="P63" s="400"/>
      <c r="Q63" s="531"/>
      <c r="R63" s="401">
        <v>0</v>
      </c>
      <c r="S63" s="400"/>
      <c r="T63" s="399"/>
      <c r="U63" s="398" t="s">
        <v>1601</v>
      </c>
      <c r="V63" s="399"/>
      <c r="W63" s="398">
        <v>6</v>
      </c>
      <c r="X63" s="400"/>
      <c r="Y63" s="531"/>
      <c r="Z63" s="401">
        <v>4</v>
      </c>
      <c r="AA63" s="400"/>
      <c r="AB63" s="399"/>
      <c r="AC63" s="398" t="s">
        <v>1354</v>
      </c>
      <c r="AD63" s="399"/>
      <c r="AE63" s="398">
        <v>6</v>
      </c>
      <c r="AF63" s="400"/>
      <c r="AG63" s="400"/>
      <c r="AH63" s="401">
        <v>4</v>
      </c>
      <c r="AI63" s="400"/>
      <c r="AJ63" s="399"/>
      <c r="AK63" s="398" t="s">
        <v>1354</v>
      </c>
      <c r="AL63" s="399"/>
      <c r="AM63" s="398">
        <v>6</v>
      </c>
      <c r="AN63" s="400"/>
      <c r="AO63" s="566"/>
      <c r="AP63" s="564"/>
      <c r="AQ63" s="564"/>
      <c r="AR63" s="564"/>
      <c r="AS63" s="564"/>
      <c r="AT63" s="564"/>
      <c r="AU63" s="564"/>
      <c r="AV63" s="564"/>
      <c r="AW63" s="565"/>
      <c r="AX63" s="534" t="s">
        <v>1633</v>
      </c>
      <c r="AY63" s="536" t="s">
        <v>1634</v>
      </c>
      <c r="AZ63" s="536"/>
      <c r="BA63" s="536"/>
      <c r="BB63" s="538"/>
      <c r="BC63" s="538"/>
      <c r="BD63" s="538"/>
      <c r="BE63" s="539"/>
    </row>
    <row r="64" spans="2:57" s="142" customFormat="1" ht="18.75" customHeight="1">
      <c r="B64" s="556"/>
      <c r="C64" s="530"/>
      <c r="D64" s="530"/>
      <c r="E64" s="530"/>
      <c r="F64" s="530"/>
      <c r="G64" s="530"/>
      <c r="H64" s="530"/>
      <c r="I64" s="557"/>
      <c r="J64" s="401">
        <v>3</v>
      </c>
      <c r="K64" s="400"/>
      <c r="L64" s="400"/>
      <c r="M64" s="532" t="s">
        <v>1355</v>
      </c>
      <c r="N64" s="532"/>
      <c r="O64" s="532">
        <v>6</v>
      </c>
      <c r="P64" s="532"/>
      <c r="Q64" s="533"/>
      <c r="R64" s="401">
        <v>2</v>
      </c>
      <c r="S64" s="400"/>
      <c r="T64" s="400"/>
      <c r="U64" s="532" t="s">
        <v>1355</v>
      </c>
      <c r="V64" s="532"/>
      <c r="W64" s="532">
        <v>6</v>
      </c>
      <c r="X64" s="532"/>
      <c r="Y64" s="533"/>
      <c r="Z64" s="401">
        <v>1</v>
      </c>
      <c r="AA64" s="400"/>
      <c r="AB64" s="400"/>
      <c r="AC64" s="532" t="s">
        <v>1355</v>
      </c>
      <c r="AD64" s="532"/>
      <c r="AE64" s="532">
        <v>6</v>
      </c>
      <c r="AF64" s="532"/>
      <c r="AG64" s="532"/>
      <c r="AH64" s="401">
        <v>5</v>
      </c>
      <c r="AI64" s="400"/>
      <c r="AJ64" s="400"/>
      <c r="AK64" s="532" t="s">
        <v>1355</v>
      </c>
      <c r="AL64" s="532"/>
      <c r="AM64" s="532">
        <v>6</v>
      </c>
      <c r="AN64" s="532"/>
      <c r="AO64" s="569"/>
      <c r="AP64" s="564"/>
      <c r="AQ64" s="564"/>
      <c r="AR64" s="564"/>
      <c r="AS64" s="564"/>
      <c r="AT64" s="564"/>
      <c r="AU64" s="564"/>
      <c r="AV64" s="564"/>
      <c r="AW64" s="565"/>
      <c r="AX64" s="535"/>
      <c r="AY64" s="537"/>
      <c r="AZ64" s="537"/>
      <c r="BA64" s="537"/>
      <c r="BB64" s="540"/>
      <c r="BC64" s="540"/>
      <c r="BD64" s="540"/>
      <c r="BE64" s="541"/>
    </row>
    <row r="65" spans="2:57" s="142" customFormat="1" ht="18.75" customHeight="1" thickBot="1">
      <c r="B65" s="556" t="s">
        <v>1358</v>
      </c>
      <c r="C65" s="530"/>
      <c r="D65" s="530"/>
      <c r="E65" s="530"/>
      <c r="F65" s="530"/>
      <c r="G65" s="530"/>
      <c r="H65" s="530"/>
      <c r="I65" s="557"/>
      <c r="J65" s="545" t="s">
        <v>1600</v>
      </c>
      <c r="K65" s="546"/>
      <c r="L65" s="546"/>
      <c r="M65" s="532" t="s">
        <v>1355</v>
      </c>
      <c r="N65" s="532"/>
      <c r="O65" s="547">
        <v>4</v>
      </c>
      <c r="P65" s="547"/>
      <c r="Q65" s="548"/>
      <c r="R65" s="545"/>
      <c r="S65" s="546"/>
      <c r="T65" s="546"/>
      <c r="U65" s="532" t="s">
        <v>1355</v>
      </c>
      <c r="V65" s="532"/>
      <c r="W65" s="547"/>
      <c r="X65" s="547"/>
      <c r="Y65" s="548"/>
      <c r="Z65" s="545"/>
      <c r="AA65" s="546"/>
      <c r="AB65" s="546"/>
      <c r="AC65" s="532" t="s">
        <v>1355</v>
      </c>
      <c r="AD65" s="532"/>
      <c r="AE65" s="547"/>
      <c r="AF65" s="547"/>
      <c r="AG65" s="547"/>
      <c r="AH65" s="545"/>
      <c r="AI65" s="546"/>
      <c r="AJ65" s="546"/>
      <c r="AK65" s="532" t="s">
        <v>1355</v>
      </c>
      <c r="AL65" s="532"/>
      <c r="AM65" s="547"/>
      <c r="AN65" s="547"/>
      <c r="AO65" s="572"/>
      <c r="AP65" s="564"/>
      <c r="AQ65" s="564"/>
      <c r="AR65" s="564"/>
      <c r="AS65" s="564"/>
      <c r="AT65" s="564"/>
      <c r="AU65" s="564"/>
      <c r="AV65" s="564"/>
      <c r="AW65" s="565"/>
      <c r="AX65" s="560" t="s">
        <v>1640</v>
      </c>
      <c r="AY65" s="558" t="s">
        <v>1641</v>
      </c>
      <c r="AZ65" s="558"/>
      <c r="BA65" s="558"/>
      <c r="BB65" s="549" t="s">
        <v>1669</v>
      </c>
      <c r="BC65" s="549"/>
      <c r="BD65" s="549"/>
      <c r="BE65" s="550"/>
    </row>
    <row r="66" spans="2:57" s="142" customFormat="1" ht="6.75" customHeight="1" hidden="1">
      <c r="B66" s="567"/>
      <c r="C66" s="568"/>
      <c r="D66" s="568"/>
      <c r="E66" s="568"/>
      <c r="F66" s="530"/>
      <c r="G66" s="530"/>
      <c r="H66" s="530"/>
      <c r="I66" s="557"/>
      <c r="J66" s="156" t="str">
        <f>IF(J63="⑦","7",IF(J63="⑥","6",J63))</f>
        <v>6</v>
      </c>
      <c r="K66" s="146"/>
      <c r="L66" s="146"/>
      <c r="M66" s="146"/>
      <c r="N66" s="146"/>
      <c r="O66" s="146"/>
      <c r="P66" s="146"/>
      <c r="Q66" s="153"/>
      <c r="R66" s="156">
        <f>IF(R63="⑦","7",IF(R63="⑥","6",R63))</f>
        <v>0</v>
      </c>
      <c r="S66" s="146"/>
      <c r="T66" s="146"/>
      <c r="U66" s="146"/>
      <c r="V66" s="146"/>
      <c r="W66" s="146"/>
      <c r="X66" s="146"/>
      <c r="Y66" s="153"/>
      <c r="Z66" s="156">
        <f>IF(Z63="⑦","7",IF(Z63="⑥","6",Z63))</f>
        <v>4</v>
      </c>
      <c r="AA66" s="146"/>
      <c r="AB66" s="146"/>
      <c r="AC66" s="146"/>
      <c r="AD66" s="146"/>
      <c r="AE66" s="146"/>
      <c r="AF66" s="146"/>
      <c r="AG66" s="331"/>
      <c r="AH66" s="334">
        <f>IF(AH63="⑦","7",IF(AH63="⑥","6",AH63))</f>
        <v>4</v>
      </c>
      <c r="AI66" s="146"/>
      <c r="AJ66" s="146"/>
      <c r="AK66" s="146"/>
      <c r="AL66" s="146"/>
      <c r="AM66" s="146"/>
      <c r="AN66" s="146"/>
      <c r="AO66" s="354"/>
      <c r="AP66" s="564"/>
      <c r="AQ66" s="564"/>
      <c r="AR66" s="564"/>
      <c r="AS66" s="564"/>
      <c r="AT66" s="564"/>
      <c r="AU66" s="564"/>
      <c r="AV66" s="564"/>
      <c r="AW66" s="565"/>
      <c r="AX66" s="573"/>
      <c r="AY66" s="558"/>
      <c r="AZ66" s="558"/>
      <c r="BA66" s="558"/>
      <c r="BB66" s="549"/>
      <c r="BC66" s="549"/>
      <c r="BD66" s="549"/>
      <c r="BE66" s="550"/>
    </row>
    <row r="67" spans="2:57" s="142" customFormat="1" ht="12" customHeight="1">
      <c r="B67" s="157"/>
      <c r="C67" s="157"/>
      <c r="D67" s="157"/>
      <c r="E67" s="157"/>
      <c r="F67" s="157"/>
      <c r="G67" s="157"/>
      <c r="H67" s="157"/>
      <c r="I67" s="157"/>
      <c r="J67" s="158"/>
      <c r="K67" s="145"/>
      <c r="L67" s="145"/>
      <c r="M67" s="145"/>
      <c r="N67" s="145"/>
      <c r="O67" s="145"/>
      <c r="P67" s="145"/>
      <c r="Q67" s="145"/>
      <c r="R67" s="158"/>
      <c r="S67" s="145"/>
      <c r="T67" s="145"/>
      <c r="U67" s="145"/>
      <c r="V67" s="145"/>
      <c r="W67" s="145"/>
      <c r="X67" s="145"/>
      <c r="Y67" s="145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355"/>
      <c r="AQ67" s="355"/>
      <c r="AR67" s="355"/>
      <c r="AS67" s="355"/>
      <c r="AT67" s="356"/>
      <c r="AU67" s="356"/>
      <c r="AV67" s="356"/>
      <c r="AW67" s="356"/>
      <c r="AX67" s="159"/>
      <c r="AY67" s="159"/>
      <c r="AZ67" s="159"/>
      <c r="BA67" s="159"/>
      <c r="BB67" s="159"/>
      <c r="BC67" s="159"/>
      <c r="BD67" s="159"/>
      <c r="BE67" s="159"/>
    </row>
    <row r="68" spans="2:57" s="160" customFormat="1" ht="12" customHeight="1">
      <c r="B68" s="396" t="s">
        <v>323</v>
      </c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6"/>
      <c r="AM68" s="396"/>
      <c r="AN68" s="396"/>
      <c r="AO68" s="396"/>
      <c r="AP68" s="396"/>
      <c r="AQ68" s="396"/>
      <c r="AR68" s="396"/>
      <c r="AS68" s="396"/>
      <c r="AT68" s="396"/>
      <c r="AU68" s="396"/>
      <c r="AV68" s="396"/>
      <c r="AW68" s="396"/>
      <c r="AX68" s="396"/>
      <c r="AY68" s="396"/>
      <c r="AZ68" s="396"/>
      <c r="BA68" s="396"/>
      <c r="BB68" s="396"/>
      <c r="BC68" s="396"/>
      <c r="BD68" s="396"/>
      <c r="BE68" s="396"/>
    </row>
    <row r="69" spans="2:57" s="142" customFormat="1" ht="27" customHeight="1"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396"/>
      <c r="AK69" s="396"/>
      <c r="AL69" s="396"/>
      <c r="AM69" s="396"/>
      <c r="AN69" s="396"/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</row>
    <row r="70" spans="2:57" s="142" customFormat="1" ht="27" customHeight="1">
      <c r="B70" s="397" t="s">
        <v>324</v>
      </c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7"/>
      <c r="AL70" s="397"/>
      <c r="AM70" s="397"/>
      <c r="AN70" s="397"/>
      <c r="AO70" s="397"/>
      <c r="AP70" s="397"/>
      <c r="AQ70" s="397"/>
      <c r="AR70" s="397"/>
      <c r="AS70" s="397"/>
      <c r="AT70" s="397"/>
      <c r="AU70" s="397"/>
      <c r="AV70" s="397"/>
      <c r="AW70" s="397"/>
      <c r="AX70" s="397"/>
      <c r="AY70" s="397"/>
      <c r="AZ70" s="397"/>
      <c r="BA70" s="397"/>
      <c r="BB70" s="397"/>
      <c r="BC70" s="397"/>
      <c r="BD70" s="397"/>
      <c r="BE70" s="397"/>
    </row>
    <row r="71" spans="2:57" s="142" customFormat="1" ht="27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</row>
    <row r="72" spans="2:55" s="162" customFormat="1" ht="32.25" customHeight="1">
      <c r="B72" s="163" t="s">
        <v>1359</v>
      </c>
      <c r="C72" s="163"/>
      <c r="D72" s="163"/>
      <c r="E72" s="163"/>
      <c r="F72" s="163"/>
      <c r="G72" s="163"/>
      <c r="H72" s="163"/>
      <c r="I72" s="163"/>
      <c r="J72" s="163"/>
      <c r="K72" s="163"/>
      <c r="AM72" s="160"/>
      <c r="AN72" s="160"/>
      <c r="BB72" s="164"/>
      <c r="BC72" s="164"/>
    </row>
    <row r="73" spans="2:55" s="162" customFormat="1" ht="25.5" customHeight="1">
      <c r="B73" s="163"/>
      <c r="C73" s="163"/>
      <c r="D73" s="163"/>
      <c r="E73" s="163"/>
      <c r="F73" s="163"/>
      <c r="G73" s="163"/>
      <c r="H73" s="163"/>
      <c r="I73" s="163"/>
      <c r="J73" s="163" t="s">
        <v>1360</v>
      </c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BB73" s="164"/>
      <c r="BC73" s="164"/>
    </row>
    <row r="74" spans="2:102" s="142" customFormat="1" ht="7.5" customHeight="1"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1"/>
      <c r="AW74" s="161"/>
      <c r="AX74" s="160"/>
      <c r="AY74" s="160"/>
      <c r="AZ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</row>
    <row r="75" spans="2:102" s="142" customFormat="1" ht="7.5" customHeight="1"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1"/>
      <c r="AW75" s="161"/>
      <c r="AX75" s="143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</row>
    <row r="76" spans="2:102" s="142" customFormat="1" ht="7.5" customHeight="1"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1"/>
      <c r="AW76" s="161"/>
      <c r="AX76" s="143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</row>
    <row r="77" spans="2:102" s="142" customFormat="1" ht="7.5" customHeight="1"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1"/>
      <c r="AW77" s="161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</row>
  </sheetData>
  <mergeCells count="307">
    <mergeCell ref="AH62:AJ62"/>
    <mergeCell ref="AK62:AL62"/>
    <mergeCell ref="AM62:AO62"/>
    <mergeCell ref="AC62:AD62"/>
    <mergeCell ref="AE62:AG62"/>
    <mergeCell ref="R62:T62"/>
    <mergeCell ref="U62:V62"/>
    <mergeCell ref="W62:Y62"/>
    <mergeCell ref="Z62:AB62"/>
    <mergeCell ref="J62:L62"/>
    <mergeCell ref="M62:N62"/>
    <mergeCell ref="O62:Q62"/>
    <mergeCell ref="J57:L57"/>
    <mergeCell ref="O57:Q57"/>
    <mergeCell ref="M57:N57"/>
    <mergeCell ref="J52:L52"/>
    <mergeCell ref="M52:N52"/>
    <mergeCell ref="O52:Q52"/>
    <mergeCell ref="AP57:AR57"/>
    <mergeCell ref="R57:T57"/>
    <mergeCell ref="U57:V57"/>
    <mergeCell ref="W57:Y57"/>
    <mergeCell ref="Z57:AB57"/>
    <mergeCell ref="AM52:AO52"/>
    <mergeCell ref="AP52:AR52"/>
    <mergeCell ref="AS57:AT57"/>
    <mergeCell ref="AU57:AW57"/>
    <mergeCell ref="AH57:AO61"/>
    <mergeCell ref="AC57:AD57"/>
    <mergeCell ref="AE57:AG57"/>
    <mergeCell ref="AC60:AD60"/>
    <mergeCell ref="AE60:AG60"/>
    <mergeCell ref="AS52:AT52"/>
    <mergeCell ref="AU52:AW52"/>
    <mergeCell ref="AH52:AJ52"/>
    <mergeCell ref="AK52:AL52"/>
    <mergeCell ref="R52:T52"/>
    <mergeCell ref="U52:V52"/>
    <mergeCell ref="W52:Y52"/>
    <mergeCell ref="AM47:AO47"/>
    <mergeCell ref="Z47:AB47"/>
    <mergeCell ref="AC47:AD47"/>
    <mergeCell ref="AE47:AG47"/>
    <mergeCell ref="AH47:AJ47"/>
    <mergeCell ref="AK47:AL47"/>
    <mergeCell ref="AK50:AL50"/>
    <mergeCell ref="AP47:AR47"/>
    <mergeCell ref="AS47:AT47"/>
    <mergeCell ref="AU47:AW47"/>
    <mergeCell ref="AS42:AT42"/>
    <mergeCell ref="AU42:AW42"/>
    <mergeCell ref="AU45:AW45"/>
    <mergeCell ref="AP44:AR44"/>
    <mergeCell ref="AS44:AT44"/>
    <mergeCell ref="AU44:AW44"/>
    <mergeCell ref="AU43:AW43"/>
    <mergeCell ref="AH42:AJ42"/>
    <mergeCell ref="AK42:AL42"/>
    <mergeCell ref="AM42:AO42"/>
    <mergeCell ref="AP42:AR42"/>
    <mergeCell ref="Z42:AB42"/>
    <mergeCell ref="AC42:AD42"/>
    <mergeCell ref="AE42:AG42"/>
    <mergeCell ref="R42:T42"/>
    <mergeCell ref="U42:V42"/>
    <mergeCell ref="W42:Y42"/>
    <mergeCell ref="BB65:BE66"/>
    <mergeCell ref="B10:BE18"/>
    <mergeCell ref="E30:BB34"/>
    <mergeCell ref="AK65:AL65"/>
    <mergeCell ref="AM65:AO65"/>
    <mergeCell ref="AX65:AX66"/>
    <mergeCell ref="AY65:BA66"/>
    <mergeCell ref="Z65:AB65"/>
    <mergeCell ref="AC65:AD65"/>
    <mergeCell ref="AE65:AG65"/>
    <mergeCell ref="AH65:AJ65"/>
    <mergeCell ref="AH64:AJ64"/>
    <mergeCell ref="AK64:AL64"/>
    <mergeCell ref="AM64:AO64"/>
    <mergeCell ref="B65:I66"/>
    <mergeCell ref="J65:L65"/>
    <mergeCell ref="M65:N65"/>
    <mergeCell ref="O65:Q65"/>
    <mergeCell ref="R65:T65"/>
    <mergeCell ref="U65:V65"/>
    <mergeCell ref="W65:Y65"/>
    <mergeCell ref="BB63:BE64"/>
    <mergeCell ref="U64:V64"/>
    <mergeCell ref="W64:Y64"/>
    <mergeCell ref="Z64:AB64"/>
    <mergeCell ref="AC64:AD64"/>
    <mergeCell ref="AE64:AG64"/>
    <mergeCell ref="AM63:AO63"/>
    <mergeCell ref="J64:L64"/>
    <mergeCell ref="M64:N64"/>
    <mergeCell ref="O64:Q64"/>
    <mergeCell ref="R64:T64"/>
    <mergeCell ref="AX63:AX64"/>
    <mergeCell ref="AY63:BA64"/>
    <mergeCell ref="AY60:BA61"/>
    <mergeCell ref="AS60:AT60"/>
    <mergeCell ref="AU60:AW60"/>
    <mergeCell ref="AX60:AX61"/>
    <mergeCell ref="AP62:AW66"/>
    <mergeCell ref="BB60:BE61"/>
    <mergeCell ref="B63:I64"/>
    <mergeCell ref="J63:L63"/>
    <mergeCell ref="M63:N63"/>
    <mergeCell ref="O63:Q63"/>
    <mergeCell ref="R63:T63"/>
    <mergeCell ref="U63:V63"/>
    <mergeCell ref="W63:Y63"/>
    <mergeCell ref="Z63:AB63"/>
    <mergeCell ref="AP60:AR60"/>
    <mergeCell ref="R60:T60"/>
    <mergeCell ref="U60:V60"/>
    <mergeCell ref="W60:Y60"/>
    <mergeCell ref="Z60:AB60"/>
    <mergeCell ref="B60:I61"/>
    <mergeCell ref="J60:L60"/>
    <mergeCell ref="M60:N60"/>
    <mergeCell ref="O60:Q60"/>
    <mergeCell ref="AY58:BA59"/>
    <mergeCell ref="BB58:BE59"/>
    <mergeCell ref="AU59:AW59"/>
    <mergeCell ref="R59:T59"/>
    <mergeCell ref="U59:V59"/>
    <mergeCell ref="W59:Y59"/>
    <mergeCell ref="Z59:AB59"/>
    <mergeCell ref="AC59:AD59"/>
    <mergeCell ref="AE59:AG59"/>
    <mergeCell ref="AP59:AR59"/>
    <mergeCell ref="W58:Y58"/>
    <mergeCell ref="Z58:AB58"/>
    <mergeCell ref="AU58:AW58"/>
    <mergeCell ref="AX58:AX59"/>
    <mergeCell ref="AS59:AT59"/>
    <mergeCell ref="AY55:BA56"/>
    <mergeCell ref="B58:I59"/>
    <mergeCell ref="J58:L58"/>
    <mergeCell ref="M58:N58"/>
    <mergeCell ref="O58:Q58"/>
    <mergeCell ref="J59:L59"/>
    <mergeCell ref="M59:N59"/>
    <mergeCell ref="O59:Q59"/>
    <mergeCell ref="R58:T58"/>
    <mergeCell ref="U58:V58"/>
    <mergeCell ref="AP55:AR55"/>
    <mergeCell ref="AS55:AT55"/>
    <mergeCell ref="AU55:AW55"/>
    <mergeCell ref="AX55:AX56"/>
    <mergeCell ref="B55:I56"/>
    <mergeCell ref="J55:L55"/>
    <mergeCell ref="M55:N55"/>
    <mergeCell ref="O55:Q55"/>
    <mergeCell ref="AY53:BA54"/>
    <mergeCell ref="BB53:BE54"/>
    <mergeCell ref="J54:L54"/>
    <mergeCell ref="M54:N54"/>
    <mergeCell ref="O54:Q54"/>
    <mergeCell ref="AH54:AJ54"/>
    <mergeCell ref="AK54:AL54"/>
    <mergeCell ref="AM54:AO54"/>
    <mergeCell ref="AP54:AR54"/>
    <mergeCell ref="AS54:AT54"/>
    <mergeCell ref="AS53:AT53"/>
    <mergeCell ref="AU53:AW53"/>
    <mergeCell ref="AX53:AX54"/>
    <mergeCell ref="AU54:AW54"/>
    <mergeCell ref="W53:Y53"/>
    <mergeCell ref="R54:T54"/>
    <mergeCell ref="U54:V54"/>
    <mergeCell ref="AP53:AR53"/>
    <mergeCell ref="Z52:AG56"/>
    <mergeCell ref="AK53:AL53"/>
    <mergeCell ref="AM53:AO53"/>
    <mergeCell ref="AH55:AJ55"/>
    <mergeCell ref="AK55:AL55"/>
    <mergeCell ref="AM55:AO55"/>
    <mergeCell ref="B53:I54"/>
    <mergeCell ref="J53:L53"/>
    <mergeCell ref="M53:N53"/>
    <mergeCell ref="O53:Q53"/>
    <mergeCell ref="AU50:AW50"/>
    <mergeCell ref="AX50:AX51"/>
    <mergeCell ref="AY50:BA51"/>
    <mergeCell ref="BB50:BE51"/>
    <mergeCell ref="AM50:AO50"/>
    <mergeCell ref="AP50:AR50"/>
    <mergeCell ref="AS50:AT50"/>
    <mergeCell ref="Z50:AB50"/>
    <mergeCell ref="AC50:AD50"/>
    <mergeCell ref="AE50:AG50"/>
    <mergeCell ref="AH50:AJ50"/>
    <mergeCell ref="B50:I51"/>
    <mergeCell ref="J50:L50"/>
    <mergeCell ref="M50:N50"/>
    <mergeCell ref="O50:Q50"/>
    <mergeCell ref="AM49:AO49"/>
    <mergeCell ref="AP49:AR49"/>
    <mergeCell ref="AS49:AT49"/>
    <mergeCell ref="AU49:AW49"/>
    <mergeCell ref="AC49:AD49"/>
    <mergeCell ref="AE49:AG49"/>
    <mergeCell ref="AH49:AJ49"/>
    <mergeCell ref="AK49:AL49"/>
    <mergeCell ref="J49:L49"/>
    <mergeCell ref="M49:N49"/>
    <mergeCell ref="O49:Q49"/>
    <mergeCell ref="Z49:AB49"/>
    <mergeCell ref="R47:Y51"/>
    <mergeCell ref="J47:L47"/>
    <mergeCell ref="M47:N47"/>
    <mergeCell ref="O47:Q47"/>
    <mergeCell ref="AU48:AW48"/>
    <mergeCell ref="AX48:AX49"/>
    <mergeCell ref="AY48:BA49"/>
    <mergeCell ref="BB48:BE49"/>
    <mergeCell ref="AK48:AL48"/>
    <mergeCell ref="AM48:AO48"/>
    <mergeCell ref="AP48:AR48"/>
    <mergeCell ref="AS48:AT48"/>
    <mergeCell ref="BB45:BE46"/>
    <mergeCell ref="B48:I49"/>
    <mergeCell ref="J48:L48"/>
    <mergeCell ref="M48:N48"/>
    <mergeCell ref="O48:Q48"/>
    <mergeCell ref="Z48:AB48"/>
    <mergeCell ref="AC48:AD48"/>
    <mergeCell ref="AE48:AG48"/>
    <mergeCell ref="AH48:AJ48"/>
    <mergeCell ref="AS45:AT45"/>
    <mergeCell ref="AY45:BA46"/>
    <mergeCell ref="AH45:AJ45"/>
    <mergeCell ref="AK45:AL45"/>
    <mergeCell ref="AM45:AO45"/>
    <mergeCell ref="AP45:AR45"/>
    <mergeCell ref="B45:I46"/>
    <mergeCell ref="R45:T45"/>
    <mergeCell ref="U45:V45"/>
    <mergeCell ref="W45:Y45"/>
    <mergeCell ref="J42:Q46"/>
    <mergeCell ref="AC45:AD45"/>
    <mergeCell ref="AE45:AG45"/>
    <mergeCell ref="BB43:BE44"/>
    <mergeCell ref="AC44:AD44"/>
    <mergeCell ref="AE44:AG44"/>
    <mergeCell ref="AH44:AJ44"/>
    <mergeCell ref="AK44:AL44"/>
    <mergeCell ref="AM44:AO44"/>
    <mergeCell ref="AS43:AT43"/>
    <mergeCell ref="AX45:AX46"/>
    <mergeCell ref="U44:V44"/>
    <mergeCell ref="W44:Y44"/>
    <mergeCell ref="Z44:AB44"/>
    <mergeCell ref="Z45:AB45"/>
    <mergeCell ref="AY43:BA44"/>
    <mergeCell ref="AH43:AJ43"/>
    <mergeCell ref="AK43:AL43"/>
    <mergeCell ref="AM43:AO43"/>
    <mergeCell ref="AP43:AR43"/>
    <mergeCell ref="B43:I44"/>
    <mergeCell ref="R43:T43"/>
    <mergeCell ref="U43:V43"/>
    <mergeCell ref="AX38:AX39"/>
    <mergeCell ref="W43:Y43"/>
    <mergeCell ref="Z43:AB43"/>
    <mergeCell ref="AC43:AD43"/>
    <mergeCell ref="AE43:AG43"/>
    <mergeCell ref="AX43:AX44"/>
    <mergeCell ref="R44:T44"/>
    <mergeCell ref="AZ38:BE39"/>
    <mergeCell ref="J40:Q41"/>
    <mergeCell ref="R40:Y41"/>
    <mergeCell ref="Z40:AG41"/>
    <mergeCell ref="AH40:AO41"/>
    <mergeCell ref="AP40:AW41"/>
    <mergeCell ref="AX40:AY41"/>
    <mergeCell ref="AZ40:BE41"/>
    <mergeCell ref="B36:AW37"/>
    <mergeCell ref="B38:I41"/>
    <mergeCell ref="J38:Q39"/>
    <mergeCell ref="R38:Y39"/>
    <mergeCell ref="Z38:AG39"/>
    <mergeCell ref="AH38:AO39"/>
    <mergeCell ref="AP38:AW39"/>
    <mergeCell ref="AE58:AG58"/>
    <mergeCell ref="AP58:AR58"/>
    <mergeCell ref="AS58:AT58"/>
    <mergeCell ref="R53:T53"/>
    <mergeCell ref="U55:V55"/>
    <mergeCell ref="W55:Y55"/>
    <mergeCell ref="U53:V53"/>
    <mergeCell ref="W54:Y54"/>
    <mergeCell ref="R55:T55"/>
    <mergeCell ref="AH53:AJ53"/>
    <mergeCell ref="AK26:BB29"/>
    <mergeCell ref="B68:BE69"/>
    <mergeCell ref="B70:BE70"/>
    <mergeCell ref="AC63:AD63"/>
    <mergeCell ref="AE63:AG63"/>
    <mergeCell ref="AH63:AJ63"/>
    <mergeCell ref="AK63:AL63"/>
    <mergeCell ref="D21:AJ29"/>
    <mergeCell ref="BB55:BE56"/>
    <mergeCell ref="AC58:AD58"/>
  </mergeCells>
  <conditionalFormatting sqref="AT67:AW67 R67 J67">
    <cfRule type="expression" priority="1" dxfId="0" stopIfTrue="1">
      <formula>"1位"</formula>
    </cfRule>
    <cfRule type="expression" priority="2" dxfId="1" stopIfTrue="1">
      <formula>"2位"</formula>
    </cfRule>
  </conditionalFormatting>
  <conditionalFormatting sqref="U53:W55 Z48:Z50 AC48:AE50 AH48:AH50 AK48:AM50 AP48:AP50 AS48:AU50 AH53:AH55 AK53:AM55 AP53:AP55 AS53:AU55 AP58:AP60 AS58:AU60 Z51:AW51 B48:I51 AY48:BE51 J51:Q51 AP43:AP45 M49:O50 U44:W46 J53:J55 M53:O55 J58:J60 M58:O60 J63:J65 M63:O65 R63:R65 U63:W65 Z63:Z65 AC63:AE65 AH63:AH65 AK63:AM65 R58:R60 U58:W60 Z58:Z60 AC58:AE60 R53:R55 B43 AY43:BE44 S46:T46 R44:R46 X46:AW46 AC43:AE45 Z43:Z45 AK43:AM45 AX45:BE46 AH43:AH45 AS43:AU45 J49:J50">
    <cfRule type="expression" priority="3" dxfId="2" stopIfTrue="1">
      <formula>#REF!=1</formula>
    </cfRule>
    <cfRule type="expression" priority="4" dxfId="3" stopIfTrue="1">
      <formula>#REF!=2</formula>
    </cfRule>
  </conditionalFormatting>
  <conditionalFormatting sqref="AX65:AX66 AY58:BE66 J56:Y56 AX55:AX56 B58:I66 AX60:AX62 AH56:AW56 J66:AO66 J61:AG61 AP61:AP62 AY53:BE56 AX50:AX51 B53:I56 AQ61:AW61">
    <cfRule type="expression" priority="5" dxfId="2" stopIfTrue="1">
      <formula>#REF!=1</formula>
    </cfRule>
    <cfRule type="expression" priority="6" dxfId="3" stopIfTrue="1">
      <formula>#REF!=2</formula>
    </cfRule>
  </conditionalFormatting>
  <conditionalFormatting sqref="AS58:AU60 Z48:Z50 AC48:AE50 AH48:AH50 AK48:AM50 AP48:AP50 AS48:AU50 AH53:AH55 AK53:AM55 AP53:AP55 AS53:AU55 AP58:AP60 J49:J50 U44:W46 M53:O55 J53:J55 M58:O60 J58:J60 M63:O65 J63:J65 U63:W65 R63:R65 AC63:AE65 Z63:Z65 AK63:AM65 AH63:AH65 U58:W60 R58:R60 AC58:AE60 Z58:Z60 U53:W55 R53:R55 AY43:BE44 R44:R46 X46:AW46 AC43:AE45 Z43:Z45 AK43:AM45 AX45:BE46 AH43:AH45 S46:T46 AP43:AP45 AS43:AU45 B43:I44 M49:O50">
    <cfRule type="expression" priority="7" dxfId="2" stopIfTrue="1">
      <formula>#REF!=1</formula>
    </cfRule>
  </conditionalFormatting>
  <conditionalFormatting sqref="AX58:AX59 AX48:BE51 AX63:AX64 AX53:AX54 B48:I51 Z51:AW51 J51:Q51 AX43:AX44">
    <cfRule type="expression" priority="8" dxfId="2" stopIfTrue="1">
      <formula>$BB$27=1</formula>
    </cfRule>
  </conditionalFormatting>
  <conditionalFormatting sqref="AY53:BE54 AH56:AW56 B53:I56 AX55:BE56 J56:Y56">
    <cfRule type="expression" priority="9" dxfId="2" stopIfTrue="1">
      <formula>$BB$31=1</formula>
    </cfRule>
  </conditionalFormatting>
  <conditionalFormatting sqref="AY58:BE59 AQ61:AW61 AX60:BE62 B58:I62 J61:AG61 AP61:AP62">
    <cfRule type="expression" priority="10" dxfId="2" stopIfTrue="1">
      <formula>$BB$35=1</formula>
    </cfRule>
  </conditionalFormatting>
  <conditionalFormatting sqref="AY63:BE64 B63:I66 J66:AO66 AX65:BE66">
    <cfRule type="expression" priority="11" dxfId="2" stopIfTrue="1">
      <formula>$BB$39=1</formula>
    </cfRule>
    <cfRule type="expression" priority="12" dxfId="0" stopIfTrue="1">
      <formula>$BB$39=1</formula>
    </cfRule>
  </conditionalFormatting>
  <conditionalFormatting sqref="AX53 AX63 AX48 AX58 AX43">
    <cfRule type="expression" priority="13" dxfId="2" stopIfTrue="1">
      <formula>#REF!=1</formula>
    </cfRule>
    <cfRule type="expression" priority="14" dxfId="3" stopIfTrue="1">
      <formula>#REF!=2</formula>
    </cfRule>
  </conditionalFormatting>
  <printOptions/>
  <pageMargins left="0" right="0" top="0" bottom="0" header="0.5118110236220472" footer="0.5118110236220472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Y148"/>
  <sheetViews>
    <sheetView workbookViewId="0" topLeftCell="A1">
      <selection activeCell="CJ38" sqref="CJ38:CY43"/>
    </sheetView>
  </sheetViews>
  <sheetFormatPr defaultColWidth="9.00390625" defaultRowHeight="6" customHeight="1"/>
  <cols>
    <col min="1" max="13" width="1.00390625" style="9" customWidth="1"/>
    <col min="14" max="14" width="1.12109375" style="9" customWidth="1"/>
    <col min="15" max="16384" width="1.00390625" style="9" customWidth="1"/>
  </cols>
  <sheetData>
    <row r="1" spans="5:99" ht="6" customHeight="1">
      <c r="E1" s="670" t="s">
        <v>1376</v>
      </c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670"/>
      <c r="BH1" s="670"/>
      <c r="BI1" s="670"/>
      <c r="BJ1" s="670"/>
      <c r="BK1" s="670"/>
      <c r="BL1" s="670"/>
      <c r="BM1" s="670"/>
      <c r="BN1" s="670"/>
      <c r="BO1" s="670"/>
      <c r="BP1" s="670"/>
      <c r="BQ1" s="670"/>
      <c r="BR1" s="670"/>
      <c r="BS1" s="670"/>
      <c r="BT1" s="670"/>
      <c r="BU1" s="670"/>
      <c r="BV1" s="670"/>
      <c r="BW1" s="670"/>
      <c r="BX1" s="670"/>
      <c r="BY1" s="670"/>
      <c r="BZ1" s="670"/>
      <c r="CA1" s="670"/>
      <c r="CB1" s="670"/>
      <c r="CC1" s="670"/>
      <c r="CD1" s="670"/>
      <c r="CE1" s="670"/>
      <c r="CF1" s="670"/>
      <c r="CG1" s="670"/>
      <c r="CH1" s="670"/>
      <c r="CI1" s="670"/>
      <c r="CJ1" s="670"/>
      <c r="CK1" s="670"/>
      <c r="CL1" s="670"/>
      <c r="CM1" s="670"/>
      <c r="CN1" s="670"/>
      <c r="CO1" s="670"/>
      <c r="CP1" s="670"/>
      <c r="CQ1" s="670"/>
      <c r="CR1" s="670"/>
      <c r="CS1" s="670"/>
      <c r="CT1" s="670"/>
      <c r="CU1" s="670"/>
    </row>
    <row r="2" spans="5:99" ht="6" customHeight="1"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670"/>
      <c r="BH2" s="670"/>
      <c r="BI2" s="670"/>
      <c r="BJ2" s="670"/>
      <c r="BK2" s="670"/>
      <c r="BL2" s="670"/>
      <c r="BM2" s="670"/>
      <c r="BN2" s="670"/>
      <c r="BO2" s="670"/>
      <c r="BP2" s="670"/>
      <c r="BQ2" s="670"/>
      <c r="BR2" s="670"/>
      <c r="BS2" s="670"/>
      <c r="BT2" s="670"/>
      <c r="BU2" s="670"/>
      <c r="BV2" s="670"/>
      <c r="BW2" s="670"/>
      <c r="BX2" s="670"/>
      <c r="BY2" s="670"/>
      <c r="BZ2" s="670"/>
      <c r="CA2" s="670"/>
      <c r="CB2" s="670"/>
      <c r="CC2" s="670"/>
      <c r="CD2" s="670"/>
      <c r="CE2" s="670"/>
      <c r="CF2" s="670"/>
      <c r="CG2" s="670"/>
      <c r="CH2" s="670"/>
      <c r="CI2" s="670"/>
      <c r="CJ2" s="670"/>
      <c r="CK2" s="670"/>
      <c r="CL2" s="670"/>
      <c r="CM2" s="670"/>
      <c r="CN2" s="670"/>
      <c r="CO2" s="670"/>
      <c r="CP2" s="670"/>
      <c r="CQ2" s="670"/>
      <c r="CR2" s="670"/>
      <c r="CS2" s="670"/>
      <c r="CT2" s="670"/>
      <c r="CU2" s="670"/>
    </row>
    <row r="3" spans="5:99" ht="6" customHeight="1"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0"/>
      <c r="BH3" s="670"/>
      <c r="BI3" s="670"/>
      <c r="BJ3" s="670"/>
      <c r="BK3" s="670"/>
      <c r="BL3" s="670"/>
      <c r="BM3" s="670"/>
      <c r="BN3" s="670"/>
      <c r="BO3" s="670"/>
      <c r="BP3" s="670"/>
      <c r="BQ3" s="670"/>
      <c r="BR3" s="670"/>
      <c r="BS3" s="670"/>
      <c r="BT3" s="670"/>
      <c r="BU3" s="670"/>
      <c r="BV3" s="670"/>
      <c r="BW3" s="670"/>
      <c r="BX3" s="670"/>
      <c r="BY3" s="670"/>
      <c r="BZ3" s="670"/>
      <c r="CA3" s="670"/>
      <c r="CB3" s="670"/>
      <c r="CC3" s="670"/>
      <c r="CD3" s="670"/>
      <c r="CE3" s="670"/>
      <c r="CF3" s="670"/>
      <c r="CG3" s="670"/>
      <c r="CH3" s="670"/>
      <c r="CI3" s="670"/>
      <c r="CJ3" s="670"/>
      <c r="CK3" s="670"/>
      <c r="CL3" s="670"/>
      <c r="CM3" s="670"/>
      <c r="CN3" s="670"/>
      <c r="CO3" s="670"/>
      <c r="CP3" s="670"/>
      <c r="CQ3" s="670"/>
      <c r="CR3" s="670"/>
      <c r="CS3" s="670"/>
      <c r="CT3" s="670"/>
      <c r="CU3" s="670"/>
    </row>
    <row r="4" spans="5:99" ht="6" customHeight="1"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  <c r="BD4" s="670"/>
      <c r="BE4" s="670"/>
      <c r="BF4" s="670"/>
      <c r="BG4" s="670"/>
      <c r="BH4" s="670"/>
      <c r="BI4" s="670"/>
      <c r="BJ4" s="670"/>
      <c r="BK4" s="670"/>
      <c r="BL4" s="670"/>
      <c r="BM4" s="670"/>
      <c r="BN4" s="670"/>
      <c r="BO4" s="670"/>
      <c r="BP4" s="670"/>
      <c r="BQ4" s="670"/>
      <c r="BR4" s="670"/>
      <c r="BS4" s="670"/>
      <c r="BT4" s="670"/>
      <c r="BU4" s="670"/>
      <c r="BV4" s="670"/>
      <c r="BW4" s="670"/>
      <c r="BX4" s="670"/>
      <c r="BY4" s="670"/>
      <c r="BZ4" s="670"/>
      <c r="CA4" s="670"/>
      <c r="CB4" s="670"/>
      <c r="CC4" s="670"/>
      <c r="CD4" s="670"/>
      <c r="CE4" s="670"/>
      <c r="CF4" s="670"/>
      <c r="CG4" s="670"/>
      <c r="CH4" s="670"/>
      <c r="CI4" s="670"/>
      <c r="CJ4" s="670"/>
      <c r="CK4" s="670"/>
      <c r="CL4" s="670"/>
      <c r="CM4" s="670"/>
      <c r="CN4" s="670"/>
      <c r="CO4" s="670"/>
      <c r="CP4" s="670"/>
      <c r="CQ4" s="670"/>
      <c r="CR4" s="670"/>
      <c r="CS4" s="670"/>
      <c r="CT4" s="670"/>
      <c r="CU4" s="670"/>
    </row>
    <row r="5" spans="5:99" ht="2.25" customHeight="1"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  <c r="AC5" s="670"/>
      <c r="AD5" s="670"/>
      <c r="AE5" s="670"/>
      <c r="AF5" s="670"/>
      <c r="AG5" s="670"/>
      <c r="AH5" s="670"/>
      <c r="AI5" s="670"/>
      <c r="AJ5" s="670"/>
      <c r="AK5" s="670"/>
      <c r="AL5" s="670"/>
      <c r="AM5" s="670"/>
      <c r="AN5" s="670"/>
      <c r="AO5" s="670"/>
      <c r="AP5" s="670"/>
      <c r="AQ5" s="670"/>
      <c r="AR5" s="670"/>
      <c r="AS5" s="670"/>
      <c r="AT5" s="670"/>
      <c r="AU5" s="670"/>
      <c r="AV5" s="670"/>
      <c r="AW5" s="670"/>
      <c r="AX5" s="670"/>
      <c r="AY5" s="670"/>
      <c r="AZ5" s="670"/>
      <c r="BA5" s="670"/>
      <c r="BB5" s="670"/>
      <c r="BC5" s="670"/>
      <c r="BD5" s="670"/>
      <c r="BE5" s="670"/>
      <c r="BF5" s="670"/>
      <c r="BG5" s="670"/>
      <c r="BH5" s="670"/>
      <c r="BI5" s="670"/>
      <c r="BJ5" s="670"/>
      <c r="BK5" s="670"/>
      <c r="BL5" s="670"/>
      <c r="BM5" s="670"/>
      <c r="BN5" s="670"/>
      <c r="BO5" s="670"/>
      <c r="BP5" s="670"/>
      <c r="BQ5" s="670"/>
      <c r="BR5" s="670"/>
      <c r="BS5" s="670"/>
      <c r="BT5" s="670"/>
      <c r="BU5" s="670"/>
      <c r="BV5" s="670"/>
      <c r="BW5" s="670"/>
      <c r="BX5" s="670"/>
      <c r="BY5" s="670"/>
      <c r="BZ5" s="670"/>
      <c r="CA5" s="670"/>
      <c r="CB5" s="670"/>
      <c r="CC5" s="670"/>
      <c r="CD5" s="670"/>
      <c r="CE5" s="670"/>
      <c r="CF5" s="670"/>
      <c r="CG5" s="670"/>
      <c r="CH5" s="670"/>
      <c r="CI5" s="670"/>
      <c r="CJ5" s="670"/>
      <c r="CK5" s="670"/>
      <c r="CL5" s="670"/>
      <c r="CM5" s="670"/>
      <c r="CN5" s="670"/>
      <c r="CO5" s="670"/>
      <c r="CP5" s="670"/>
      <c r="CQ5" s="670"/>
      <c r="CR5" s="670"/>
      <c r="CS5" s="670"/>
      <c r="CT5" s="670"/>
      <c r="CU5" s="670"/>
    </row>
    <row r="6" spans="5:99" ht="6" customHeight="1"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70"/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670"/>
      <c r="AO6" s="670"/>
      <c r="AP6" s="670"/>
      <c r="AQ6" s="670"/>
      <c r="AR6" s="670"/>
      <c r="AS6" s="670"/>
      <c r="AT6" s="670"/>
      <c r="AU6" s="670"/>
      <c r="AV6" s="670"/>
      <c r="AW6" s="670"/>
      <c r="AX6" s="670"/>
      <c r="AY6" s="670"/>
      <c r="AZ6" s="670"/>
      <c r="BA6" s="670"/>
      <c r="BB6" s="670"/>
      <c r="BC6" s="670"/>
      <c r="BD6" s="670"/>
      <c r="BE6" s="670"/>
      <c r="BF6" s="670"/>
      <c r="BG6" s="670"/>
      <c r="BH6" s="670"/>
      <c r="BI6" s="670"/>
      <c r="BJ6" s="670"/>
      <c r="BK6" s="670"/>
      <c r="BL6" s="670"/>
      <c r="BM6" s="670"/>
      <c r="BN6" s="670"/>
      <c r="BO6" s="670"/>
      <c r="BP6" s="670"/>
      <c r="BQ6" s="670"/>
      <c r="BR6" s="670"/>
      <c r="BS6" s="670"/>
      <c r="BT6" s="670"/>
      <c r="BU6" s="670"/>
      <c r="BV6" s="670"/>
      <c r="BW6" s="670"/>
      <c r="BX6" s="670"/>
      <c r="BY6" s="670"/>
      <c r="BZ6" s="670"/>
      <c r="CA6" s="670"/>
      <c r="CB6" s="670"/>
      <c r="CC6" s="670"/>
      <c r="CD6" s="670"/>
      <c r="CE6" s="670"/>
      <c r="CF6" s="670"/>
      <c r="CG6" s="670"/>
      <c r="CH6" s="670"/>
      <c r="CI6" s="670"/>
      <c r="CJ6" s="670"/>
      <c r="CK6" s="670"/>
      <c r="CL6" s="670"/>
      <c r="CM6" s="670"/>
      <c r="CN6" s="670"/>
      <c r="CO6" s="670"/>
      <c r="CP6" s="670"/>
      <c r="CQ6" s="670"/>
      <c r="CR6" s="670"/>
      <c r="CS6" s="670"/>
      <c r="CT6" s="670"/>
      <c r="CU6" s="670"/>
    </row>
    <row r="7" spans="9:99" ht="6" customHeight="1">
      <c r="I7" s="706" t="s">
        <v>727</v>
      </c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11" t="s">
        <v>735</v>
      </c>
      <c r="AK7" s="711"/>
      <c r="AL7" s="711"/>
      <c r="AM7" s="711"/>
      <c r="AN7" s="711"/>
      <c r="AO7" s="711"/>
      <c r="AP7" s="711"/>
      <c r="AQ7" s="711"/>
      <c r="AR7" s="711"/>
      <c r="AS7" s="711"/>
      <c r="AT7" s="711"/>
      <c r="AU7" s="711"/>
      <c r="AV7" s="711"/>
      <c r="AW7" s="711"/>
      <c r="AX7" s="711"/>
      <c r="AY7" s="711"/>
      <c r="AZ7" s="711"/>
      <c r="BA7" s="711"/>
      <c r="BB7" s="711"/>
      <c r="BC7" s="711"/>
      <c r="BD7" s="711"/>
      <c r="BE7" s="711"/>
      <c r="BF7" s="711"/>
      <c r="BG7" s="711"/>
      <c r="BH7" s="711"/>
      <c r="BI7" s="711"/>
      <c r="BJ7" s="711"/>
      <c r="BK7" s="711"/>
      <c r="BL7" s="711"/>
      <c r="BM7" s="711"/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1"/>
      <c r="BY7" s="711"/>
      <c r="BZ7" s="711"/>
      <c r="CA7" s="711"/>
      <c r="CB7" s="711"/>
      <c r="CC7" s="711"/>
      <c r="CD7" s="711"/>
      <c r="CE7" s="711"/>
      <c r="CF7" s="711"/>
      <c r="CG7" s="711"/>
      <c r="CH7" s="711"/>
      <c r="CI7" s="711"/>
      <c r="CJ7" s="711"/>
      <c r="CK7" s="711"/>
      <c r="CL7" s="711"/>
      <c r="CM7" s="711"/>
      <c r="CN7" s="711"/>
      <c r="CO7" s="711"/>
      <c r="CP7" s="711"/>
      <c r="CQ7" s="711"/>
      <c r="CR7" s="711"/>
      <c r="CS7" s="711"/>
      <c r="CT7" s="711"/>
      <c r="CU7" s="711"/>
    </row>
    <row r="8" spans="9:99" ht="6" customHeight="1"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1"/>
      <c r="CL8" s="711"/>
      <c r="CM8" s="711"/>
      <c r="CN8" s="711"/>
      <c r="CO8" s="711"/>
      <c r="CP8" s="711"/>
      <c r="CQ8" s="711"/>
      <c r="CR8" s="711"/>
      <c r="CS8" s="711"/>
      <c r="CT8" s="711"/>
      <c r="CU8" s="711"/>
    </row>
    <row r="9" spans="9:99" ht="6" customHeight="1"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706"/>
      <c r="Z9" s="706"/>
      <c r="AA9" s="706"/>
      <c r="AB9" s="706"/>
      <c r="AC9" s="706"/>
      <c r="AD9" s="706"/>
      <c r="AE9" s="706"/>
      <c r="AF9" s="706"/>
      <c r="AG9" s="706"/>
      <c r="AH9" s="706"/>
      <c r="AI9" s="706"/>
      <c r="AJ9" s="711"/>
      <c r="AK9" s="711"/>
      <c r="AL9" s="711"/>
      <c r="AM9" s="711"/>
      <c r="AN9" s="711"/>
      <c r="AO9" s="711"/>
      <c r="AP9" s="711"/>
      <c r="AQ9" s="711"/>
      <c r="AR9" s="711"/>
      <c r="AS9" s="711"/>
      <c r="AT9" s="711"/>
      <c r="AU9" s="711"/>
      <c r="AV9" s="711"/>
      <c r="AW9" s="711"/>
      <c r="AX9" s="711"/>
      <c r="AY9" s="711"/>
      <c r="AZ9" s="711"/>
      <c r="BA9" s="711"/>
      <c r="BB9" s="711"/>
      <c r="BC9" s="711"/>
      <c r="BD9" s="711"/>
      <c r="BE9" s="711"/>
      <c r="BF9" s="711"/>
      <c r="BG9" s="711"/>
      <c r="BH9" s="711"/>
      <c r="BI9" s="711"/>
      <c r="BJ9" s="711"/>
      <c r="BK9" s="711"/>
      <c r="BL9" s="711"/>
      <c r="BM9" s="711"/>
      <c r="BN9" s="711"/>
      <c r="BO9" s="711"/>
      <c r="BP9" s="711"/>
      <c r="BQ9" s="711"/>
      <c r="BR9" s="711"/>
      <c r="BS9" s="711"/>
      <c r="BT9" s="711"/>
      <c r="BU9" s="711"/>
      <c r="BV9" s="711"/>
      <c r="BW9" s="711"/>
      <c r="BX9" s="711"/>
      <c r="BY9" s="711"/>
      <c r="BZ9" s="711"/>
      <c r="CA9" s="711"/>
      <c r="CB9" s="711"/>
      <c r="CC9" s="711"/>
      <c r="CD9" s="711"/>
      <c r="CE9" s="711"/>
      <c r="CF9" s="711"/>
      <c r="CG9" s="711"/>
      <c r="CH9" s="711"/>
      <c r="CI9" s="711"/>
      <c r="CJ9" s="711"/>
      <c r="CK9" s="711"/>
      <c r="CL9" s="711"/>
      <c r="CM9" s="711"/>
      <c r="CN9" s="711"/>
      <c r="CO9" s="711"/>
      <c r="CP9" s="711"/>
      <c r="CQ9" s="711"/>
      <c r="CR9" s="711"/>
      <c r="CS9" s="711"/>
      <c r="CT9" s="711"/>
      <c r="CU9" s="711"/>
    </row>
    <row r="10" spans="9:103" ht="6" customHeight="1"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706"/>
      <c r="Z10" s="706"/>
      <c r="AA10" s="706"/>
      <c r="AB10" s="706"/>
      <c r="AC10" s="706"/>
      <c r="AD10" s="706"/>
      <c r="AE10" s="706"/>
      <c r="AF10" s="706"/>
      <c r="AG10" s="706"/>
      <c r="AH10" s="706"/>
      <c r="AI10" s="706"/>
      <c r="AJ10" s="645" t="s">
        <v>322</v>
      </c>
      <c r="AK10" s="645"/>
      <c r="AL10" s="645"/>
      <c r="AM10" s="645"/>
      <c r="AN10" s="645"/>
      <c r="AO10" s="645"/>
      <c r="AP10" s="645"/>
      <c r="AQ10" s="645"/>
      <c r="AR10" s="645"/>
      <c r="AS10" s="645"/>
      <c r="AT10" s="645"/>
      <c r="AU10" s="645"/>
      <c r="AV10" s="645"/>
      <c r="AW10" s="645"/>
      <c r="AX10" s="645"/>
      <c r="AY10" s="645"/>
      <c r="AZ10" s="645"/>
      <c r="BA10" s="645"/>
      <c r="BB10" s="645"/>
      <c r="BC10" s="645"/>
      <c r="BD10" s="645"/>
      <c r="BE10" s="645"/>
      <c r="BF10" s="645"/>
      <c r="BG10" s="645"/>
      <c r="BH10" s="645"/>
      <c r="BI10" s="645"/>
      <c r="BJ10" s="645"/>
      <c r="BK10" s="645"/>
      <c r="BL10" s="645"/>
      <c r="BM10" s="645"/>
      <c r="BN10" s="645"/>
      <c r="BO10" s="645"/>
      <c r="BP10" s="645"/>
      <c r="BQ10" s="645"/>
      <c r="BR10" s="645"/>
      <c r="BS10" s="645"/>
      <c r="BT10" s="645"/>
      <c r="BU10" s="645"/>
      <c r="BV10" s="645"/>
      <c r="BW10" s="645"/>
      <c r="BX10" s="645"/>
      <c r="BY10" s="645"/>
      <c r="BZ10" s="645"/>
      <c r="CA10" s="645"/>
      <c r="CB10" s="645"/>
      <c r="CC10" s="645"/>
      <c r="CD10" s="645"/>
      <c r="CE10" s="645"/>
      <c r="CF10" s="645"/>
      <c r="CG10" s="645"/>
      <c r="CH10" s="645"/>
      <c r="CI10" s="645"/>
      <c r="CJ10" s="645"/>
      <c r="CK10" s="645"/>
      <c r="CL10" s="645"/>
      <c r="CM10" s="645"/>
      <c r="CN10" s="645"/>
      <c r="CO10" s="645"/>
      <c r="CP10" s="645"/>
      <c r="CQ10" s="645"/>
      <c r="CR10" s="645"/>
      <c r="CS10" s="645"/>
      <c r="CT10" s="645"/>
      <c r="CU10" s="645"/>
      <c r="CV10" s="645"/>
      <c r="CW10" s="645"/>
      <c r="CX10" s="645"/>
      <c r="CY10" s="645"/>
    </row>
    <row r="11" spans="9:103" ht="6" customHeight="1"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  <c r="AA11" s="706"/>
      <c r="AB11" s="706"/>
      <c r="AC11" s="706"/>
      <c r="AD11" s="706"/>
      <c r="AE11" s="706"/>
      <c r="AF11" s="706"/>
      <c r="AG11" s="706"/>
      <c r="AH11" s="706"/>
      <c r="AI11" s="706"/>
      <c r="AJ11" s="645"/>
      <c r="AK11" s="645"/>
      <c r="AL11" s="645"/>
      <c r="AM11" s="645"/>
      <c r="AN11" s="645"/>
      <c r="AO11" s="645"/>
      <c r="AP11" s="645"/>
      <c r="AQ11" s="645"/>
      <c r="AR11" s="645"/>
      <c r="AS11" s="645"/>
      <c r="AT11" s="645"/>
      <c r="AU11" s="645"/>
      <c r="AV11" s="645"/>
      <c r="AW11" s="645"/>
      <c r="AX11" s="645"/>
      <c r="AY11" s="645"/>
      <c r="AZ11" s="645"/>
      <c r="BA11" s="645"/>
      <c r="BB11" s="645"/>
      <c r="BC11" s="645"/>
      <c r="BD11" s="645"/>
      <c r="BE11" s="645"/>
      <c r="BF11" s="645"/>
      <c r="BG11" s="645"/>
      <c r="BH11" s="645"/>
      <c r="BI11" s="645"/>
      <c r="BJ11" s="645"/>
      <c r="BK11" s="645"/>
      <c r="BL11" s="645"/>
      <c r="BM11" s="645"/>
      <c r="BN11" s="645"/>
      <c r="BO11" s="645"/>
      <c r="BP11" s="645"/>
      <c r="BQ11" s="645"/>
      <c r="BR11" s="645"/>
      <c r="BS11" s="645"/>
      <c r="BT11" s="645"/>
      <c r="BU11" s="645"/>
      <c r="BV11" s="645"/>
      <c r="BW11" s="645"/>
      <c r="BX11" s="645"/>
      <c r="BY11" s="645"/>
      <c r="BZ11" s="645"/>
      <c r="CA11" s="645"/>
      <c r="CB11" s="645"/>
      <c r="CC11" s="645"/>
      <c r="CD11" s="645"/>
      <c r="CE11" s="645"/>
      <c r="CF11" s="645"/>
      <c r="CG11" s="645"/>
      <c r="CH11" s="645"/>
      <c r="CI11" s="645"/>
      <c r="CJ11" s="645"/>
      <c r="CK11" s="645"/>
      <c r="CL11" s="645"/>
      <c r="CM11" s="645"/>
      <c r="CN11" s="645"/>
      <c r="CO11" s="645"/>
      <c r="CP11" s="645"/>
      <c r="CQ11" s="645"/>
      <c r="CR11" s="645"/>
      <c r="CS11" s="645"/>
      <c r="CT11" s="645"/>
      <c r="CU11" s="645"/>
      <c r="CV11" s="645"/>
      <c r="CW11" s="645"/>
      <c r="CX11" s="645"/>
      <c r="CY11" s="645"/>
    </row>
    <row r="12" spans="9:103" ht="6" customHeight="1"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645"/>
      <c r="AK12" s="645"/>
      <c r="AL12" s="645"/>
      <c r="AM12" s="645"/>
      <c r="AN12" s="645"/>
      <c r="AO12" s="645"/>
      <c r="AP12" s="645"/>
      <c r="AQ12" s="645"/>
      <c r="AR12" s="645"/>
      <c r="AS12" s="645"/>
      <c r="AT12" s="645"/>
      <c r="AU12" s="645"/>
      <c r="AV12" s="645"/>
      <c r="AW12" s="645"/>
      <c r="AX12" s="645"/>
      <c r="AY12" s="645"/>
      <c r="AZ12" s="645"/>
      <c r="BA12" s="645"/>
      <c r="BB12" s="645"/>
      <c r="BC12" s="645"/>
      <c r="BD12" s="645"/>
      <c r="BE12" s="645"/>
      <c r="BF12" s="645"/>
      <c r="BG12" s="645"/>
      <c r="BH12" s="645"/>
      <c r="BI12" s="645"/>
      <c r="BJ12" s="645"/>
      <c r="BK12" s="645"/>
      <c r="BL12" s="645"/>
      <c r="BM12" s="645"/>
      <c r="BN12" s="645"/>
      <c r="BO12" s="645"/>
      <c r="BP12" s="645"/>
      <c r="BQ12" s="645"/>
      <c r="BR12" s="645"/>
      <c r="BS12" s="645"/>
      <c r="BT12" s="645"/>
      <c r="BU12" s="645"/>
      <c r="BV12" s="645"/>
      <c r="BW12" s="645"/>
      <c r="BX12" s="645"/>
      <c r="BY12" s="645"/>
      <c r="BZ12" s="645"/>
      <c r="CA12" s="645"/>
      <c r="CB12" s="645"/>
      <c r="CC12" s="645"/>
      <c r="CD12" s="645"/>
      <c r="CE12" s="645"/>
      <c r="CF12" s="645"/>
      <c r="CG12" s="645"/>
      <c r="CH12" s="645"/>
      <c r="CI12" s="645"/>
      <c r="CJ12" s="645"/>
      <c r="CK12" s="645"/>
      <c r="CL12" s="645"/>
      <c r="CM12" s="645"/>
      <c r="CN12" s="645"/>
      <c r="CO12" s="645"/>
      <c r="CP12" s="645"/>
      <c r="CQ12" s="645"/>
      <c r="CR12" s="645"/>
      <c r="CS12" s="645"/>
      <c r="CT12" s="645"/>
      <c r="CU12" s="645"/>
      <c r="CV12" s="645"/>
      <c r="CW12" s="645"/>
      <c r="CX12" s="645"/>
      <c r="CY12" s="645"/>
    </row>
    <row r="13" spans="9:83" ht="6" customHeight="1">
      <c r="I13" s="706"/>
      <c r="J13" s="706"/>
      <c r="K13" s="706"/>
      <c r="L13" s="706"/>
      <c r="M13" s="706"/>
      <c r="N13" s="706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/>
      <c r="AF13" s="706"/>
      <c r="AG13" s="706"/>
      <c r="AH13" s="706"/>
      <c r="AI13" s="706"/>
      <c r="AK13" s="718" t="s">
        <v>1334</v>
      </c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8"/>
      <c r="BA13" s="718"/>
      <c r="BB13" s="718"/>
      <c r="BC13" s="718"/>
      <c r="BD13" s="718"/>
      <c r="BE13" s="718"/>
      <c r="BF13" s="718"/>
      <c r="BG13" s="718"/>
      <c r="BH13" s="718"/>
      <c r="BI13" s="718"/>
      <c r="BJ13" s="718"/>
      <c r="BK13" s="718"/>
      <c r="BL13" s="718"/>
      <c r="BM13" s="718"/>
      <c r="BN13" s="718"/>
      <c r="BO13" s="71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</row>
    <row r="14" spans="1:83" ht="6" customHeight="1">
      <c r="A14" s="710" t="s">
        <v>1378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  <c r="BF14" s="718"/>
      <c r="BG14" s="718"/>
      <c r="BH14" s="718"/>
      <c r="BI14" s="718"/>
      <c r="BJ14" s="718"/>
      <c r="BK14" s="718"/>
      <c r="BL14" s="718"/>
      <c r="BM14" s="718"/>
      <c r="BN14" s="718"/>
      <c r="BO14" s="718"/>
      <c r="BP14" s="718"/>
      <c r="BQ14" s="718"/>
      <c r="BR14" s="718"/>
      <c r="BS14" s="718"/>
      <c r="BT14" s="718"/>
      <c r="BU14" s="718"/>
      <c r="BV14" s="718"/>
      <c r="BW14" s="718"/>
      <c r="BX14" s="718"/>
      <c r="BY14" s="718"/>
      <c r="BZ14" s="718"/>
      <c r="CA14" s="718"/>
      <c r="CB14" s="718"/>
      <c r="CC14" s="718"/>
      <c r="CD14" s="718"/>
      <c r="CE14" s="718"/>
    </row>
    <row r="15" spans="1:102" ht="6" customHeight="1">
      <c r="A15" s="710"/>
      <c r="B15" s="710"/>
      <c r="C15" s="710"/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  <c r="BG15" s="718"/>
      <c r="BH15" s="718"/>
      <c r="BI15" s="718"/>
      <c r="BJ15" s="718"/>
      <c r="BK15" s="718"/>
      <c r="BL15" s="718"/>
      <c r="BM15" s="718"/>
      <c r="BN15" s="718"/>
      <c r="BO15" s="718"/>
      <c r="BP15" s="718"/>
      <c r="BQ15" s="718"/>
      <c r="BR15" s="718"/>
      <c r="BS15" s="718"/>
      <c r="BT15" s="718"/>
      <c r="BU15" s="718"/>
      <c r="BV15" s="718"/>
      <c r="BW15" s="718"/>
      <c r="BX15" s="718"/>
      <c r="BY15" s="718"/>
      <c r="BZ15" s="718"/>
      <c r="CA15" s="718"/>
      <c r="CB15" s="718"/>
      <c r="CC15" s="718"/>
      <c r="CD15" s="718"/>
      <c r="CE15" s="718"/>
      <c r="CJ15" s="395" t="s">
        <v>1364</v>
      </c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</row>
    <row r="16" spans="1:102" ht="6" customHeight="1" thickBot="1">
      <c r="A16" s="710"/>
      <c r="B16" s="710"/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293"/>
      <c r="T16" s="293"/>
      <c r="U16" s="293"/>
      <c r="V16" s="293"/>
      <c r="W16" s="128"/>
      <c r="Z16" s="3"/>
      <c r="AA16" s="3"/>
      <c r="AB16" s="3"/>
      <c r="AC16" s="3"/>
      <c r="AD16" s="3"/>
      <c r="AE16" s="3"/>
      <c r="AG16" s="641" t="s">
        <v>1346</v>
      </c>
      <c r="AH16" s="641"/>
      <c r="AI16" s="641"/>
      <c r="AJ16" s="641"/>
      <c r="AK16" s="641"/>
      <c r="AL16" s="641"/>
      <c r="AM16" s="641"/>
      <c r="AN16" s="641"/>
      <c r="AO16" s="641"/>
      <c r="AP16" s="641"/>
      <c r="AQ16" s="641"/>
      <c r="AR16" s="641"/>
      <c r="AS16" s="641"/>
      <c r="AT16" s="641"/>
      <c r="AU16" s="641"/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1"/>
      <c r="BR16" s="641"/>
      <c r="BS16" s="641"/>
      <c r="BT16" s="641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293"/>
      <c r="CG16" s="293"/>
      <c r="CH16" s="293"/>
      <c r="CI16" s="293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</row>
    <row r="17" spans="1:102" ht="6" customHeight="1">
      <c r="A17" s="710"/>
      <c r="B17" s="710"/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V17" s="294"/>
      <c r="W17" s="128"/>
      <c r="Z17" s="3"/>
      <c r="AA17" s="3"/>
      <c r="AB17" s="3"/>
      <c r="AC17" s="3"/>
      <c r="AD17" s="3"/>
      <c r="AE17" s="3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1"/>
      <c r="BG17" s="641"/>
      <c r="BH17" s="641"/>
      <c r="BI17" s="641"/>
      <c r="BJ17" s="641"/>
      <c r="BK17" s="641"/>
      <c r="BL17" s="641"/>
      <c r="BM17" s="641"/>
      <c r="BN17" s="641"/>
      <c r="BO17" s="641"/>
      <c r="BP17" s="641"/>
      <c r="BQ17" s="641"/>
      <c r="BR17" s="641"/>
      <c r="BS17" s="641"/>
      <c r="BT17" s="641"/>
      <c r="BU17" s="641"/>
      <c r="BV17" s="641"/>
      <c r="BW17" s="641"/>
      <c r="BX17" s="641"/>
      <c r="BY17" s="641"/>
      <c r="BZ17" s="641"/>
      <c r="CA17" s="641"/>
      <c r="CB17" s="641"/>
      <c r="CC17" s="641"/>
      <c r="CD17" s="641"/>
      <c r="CE17" s="641"/>
      <c r="CF17" s="321"/>
      <c r="CG17" s="128"/>
      <c r="CH17" s="128"/>
      <c r="CI17" s="128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</row>
    <row r="18" spans="1:102" ht="6" customHeight="1">
      <c r="A18" s="710"/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V18" s="295"/>
      <c r="W18" s="128"/>
      <c r="AG18" s="641"/>
      <c r="AH18" s="641"/>
      <c r="AI18" s="641"/>
      <c r="AJ18" s="641"/>
      <c r="AK18" s="641"/>
      <c r="AL18" s="641"/>
      <c r="AM18" s="641"/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  <c r="BB18" s="641"/>
      <c r="BC18" s="641"/>
      <c r="BD18" s="641"/>
      <c r="BE18" s="641"/>
      <c r="BF18" s="641"/>
      <c r="BG18" s="641"/>
      <c r="BH18" s="641"/>
      <c r="BI18" s="641"/>
      <c r="BJ18" s="641"/>
      <c r="BK18" s="641"/>
      <c r="BL18" s="641"/>
      <c r="BM18" s="641"/>
      <c r="BN18" s="641"/>
      <c r="BO18" s="641"/>
      <c r="BP18" s="641"/>
      <c r="BQ18" s="641"/>
      <c r="BR18" s="641"/>
      <c r="BS18" s="641"/>
      <c r="BT18" s="641"/>
      <c r="BU18" s="641"/>
      <c r="BV18" s="641"/>
      <c r="BW18" s="641"/>
      <c r="BX18" s="641"/>
      <c r="BY18" s="641"/>
      <c r="BZ18" s="641"/>
      <c r="CA18" s="641"/>
      <c r="CB18" s="641"/>
      <c r="CC18" s="641"/>
      <c r="CD18" s="641"/>
      <c r="CE18" s="641"/>
      <c r="CF18" s="319"/>
      <c r="CG18" s="128"/>
      <c r="CI18" s="128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</row>
    <row r="19" spans="22:84" ht="6" customHeight="1">
      <c r="V19" s="295"/>
      <c r="W19" s="654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1"/>
      <c r="AL19" s="641"/>
      <c r="AM19" s="641"/>
      <c r="AN19" s="641"/>
      <c r="AO19" s="641"/>
      <c r="AP19" s="641"/>
      <c r="AQ19" s="641"/>
      <c r="AR19" s="641"/>
      <c r="AS19" s="641"/>
      <c r="AT19" s="641"/>
      <c r="AU19" s="641"/>
      <c r="AV19" s="641"/>
      <c r="AW19" s="641"/>
      <c r="AX19" s="641"/>
      <c r="AY19" s="641"/>
      <c r="AZ19" s="641"/>
      <c r="BA19" s="641"/>
      <c r="BB19" s="641"/>
      <c r="BC19" s="641"/>
      <c r="BD19" s="641"/>
      <c r="BE19" s="641"/>
      <c r="BF19" s="641"/>
      <c r="BG19" s="641"/>
      <c r="BH19" s="641"/>
      <c r="BI19" s="641"/>
      <c r="BJ19" s="641"/>
      <c r="BK19" s="641"/>
      <c r="BL19" s="641"/>
      <c r="BM19" s="641"/>
      <c r="BN19" s="641"/>
      <c r="BO19" s="641"/>
      <c r="BP19" s="641"/>
      <c r="BQ19" s="641"/>
      <c r="BR19" s="641"/>
      <c r="BS19" s="641"/>
      <c r="BT19" s="641"/>
      <c r="BU19" s="641"/>
      <c r="BV19" s="641"/>
      <c r="BW19" s="641"/>
      <c r="BX19" s="641"/>
      <c r="BY19" s="641"/>
      <c r="BZ19" s="641"/>
      <c r="CA19" s="641"/>
      <c r="CB19" s="641"/>
      <c r="CC19" s="641"/>
      <c r="CD19" s="641"/>
      <c r="CE19" s="641"/>
      <c r="CF19" s="319"/>
    </row>
    <row r="20" spans="22:84" ht="6" customHeight="1">
      <c r="V20" s="295"/>
      <c r="W20" s="654"/>
      <c r="X20" s="641"/>
      <c r="Y20" s="641"/>
      <c r="Z20" s="641"/>
      <c r="AA20" s="641"/>
      <c r="AB20" s="641"/>
      <c r="AC20" s="641"/>
      <c r="AD20" s="641"/>
      <c r="AE20" s="641"/>
      <c r="AF20" s="641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641"/>
      <c r="BV20" s="641"/>
      <c r="BW20" s="641"/>
      <c r="BX20" s="641"/>
      <c r="BY20" s="641"/>
      <c r="BZ20" s="641"/>
      <c r="CA20" s="641"/>
      <c r="CB20" s="641"/>
      <c r="CC20" s="641"/>
      <c r="CD20" s="641"/>
      <c r="CE20" s="642"/>
      <c r="CF20" s="128"/>
    </row>
    <row r="21" spans="4:86" ht="6" customHeight="1"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5"/>
      <c r="U21" s="5"/>
      <c r="V21" s="296"/>
      <c r="W21" s="654"/>
      <c r="X21" s="641"/>
      <c r="Y21" s="641"/>
      <c r="Z21" s="641"/>
      <c r="AA21" s="641"/>
      <c r="AB21" s="641"/>
      <c r="AC21" s="641"/>
      <c r="AD21" s="641"/>
      <c r="AE21" s="641"/>
      <c r="AF21" s="641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641"/>
      <c r="BV21" s="641"/>
      <c r="BW21" s="641"/>
      <c r="BX21" s="641"/>
      <c r="BY21" s="641"/>
      <c r="BZ21" s="641"/>
      <c r="CA21" s="641"/>
      <c r="CB21" s="641"/>
      <c r="CC21" s="641"/>
      <c r="CD21" s="641"/>
      <c r="CE21" s="642"/>
      <c r="CF21" s="641"/>
      <c r="CG21" s="395"/>
      <c r="CH21" s="395"/>
    </row>
    <row r="22" spans="4:86" ht="6" customHeight="1" thickBot="1"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5"/>
      <c r="U22" s="5"/>
      <c r="V22" s="296"/>
      <c r="W22" s="709"/>
      <c r="X22" s="666"/>
      <c r="Y22" s="666"/>
      <c r="Z22" s="666"/>
      <c r="AA22" s="666"/>
      <c r="AB22" s="666"/>
      <c r="AC22" s="666"/>
      <c r="AD22" s="666"/>
      <c r="AE22" s="666"/>
      <c r="AF22" s="666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641"/>
      <c r="BV22" s="641"/>
      <c r="BW22" s="641"/>
      <c r="BX22" s="641"/>
      <c r="BY22" s="641"/>
      <c r="BZ22" s="641"/>
      <c r="CA22" s="641"/>
      <c r="CB22" s="641"/>
      <c r="CC22" s="641"/>
      <c r="CD22" s="641"/>
      <c r="CE22" s="642"/>
      <c r="CF22" s="641"/>
      <c r="CG22" s="395"/>
      <c r="CH22" s="395"/>
    </row>
    <row r="23" spans="4:86" ht="6" customHeight="1"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5"/>
      <c r="U23" s="5"/>
      <c r="V23" s="173"/>
      <c r="W23" s="128"/>
      <c r="X23" s="299">
        <f>COUNTIF(AA25:AF34,"⑥*")</f>
        <v>0</v>
      </c>
      <c r="Y23" s="676">
        <f>IF(AA33="","",IF(X23=5,"⑤-0",IF(X23=4,"④-1",IF(X23=3,"③-2"))))</f>
      </c>
      <c r="Z23" s="676"/>
      <c r="AA23" s="676"/>
      <c r="AB23" s="676"/>
      <c r="AC23" s="676"/>
      <c r="AD23" s="676"/>
      <c r="AE23" s="676"/>
      <c r="AF23" s="707"/>
      <c r="AG23" s="128"/>
      <c r="AK23" s="646" t="s">
        <v>325</v>
      </c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6"/>
      <c r="BN23" s="646"/>
      <c r="BO23" s="646"/>
      <c r="BP23" s="646"/>
      <c r="BQ23" s="646"/>
      <c r="BR23" s="646"/>
      <c r="BS23" s="646"/>
      <c r="BU23" s="128"/>
      <c r="BV23" s="297">
        <f>COUNTIF(BY25:CD34,"⑥*")</f>
        <v>0</v>
      </c>
      <c r="BW23" s="676">
        <f>IF(BY33="","",IF(BV23=5,"⑤-0",IF(BV23=4,"④-1",IF(BV23=3,"③-2"))))</f>
      </c>
      <c r="BX23" s="676"/>
      <c r="BY23" s="676"/>
      <c r="BZ23" s="676"/>
      <c r="CA23" s="676"/>
      <c r="CB23" s="676"/>
      <c r="CC23" s="676"/>
      <c r="CD23" s="676"/>
      <c r="CE23" s="315"/>
      <c r="CF23" s="669"/>
      <c r="CG23" s="395"/>
      <c r="CH23" s="395"/>
    </row>
    <row r="24" spans="20:86" ht="6" customHeight="1">
      <c r="T24" s="5"/>
      <c r="U24" s="5"/>
      <c r="V24" s="173"/>
      <c r="W24" s="5"/>
      <c r="X24" s="5"/>
      <c r="Y24" s="655"/>
      <c r="Z24" s="655"/>
      <c r="AA24" s="655"/>
      <c r="AB24" s="655"/>
      <c r="AC24" s="655"/>
      <c r="AD24" s="655"/>
      <c r="AE24" s="655"/>
      <c r="AF24" s="708"/>
      <c r="AG24" s="128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U24" s="128"/>
      <c r="BV24" s="298"/>
      <c r="BW24" s="655"/>
      <c r="BX24" s="655"/>
      <c r="BY24" s="655"/>
      <c r="BZ24" s="655"/>
      <c r="CA24" s="655"/>
      <c r="CB24" s="655"/>
      <c r="CC24" s="655"/>
      <c r="CD24" s="655"/>
      <c r="CE24" s="127"/>
      <c r="CF24" s="669"/>
      <c r="CG24" s="395"/>
      <c r="CH24" s="395"/>
    </row>
    <row r="25" spans="22:83" ht="6" customHeight="1">
      <c r="V25" s="137"/>
      <c r="W25" s="5"/>
      <c r="X25" s="5"/>
      <c r="Y25" s="128"/>
      <c r="Z25" s="128"/>
      <c r="AA25" s="641"/>
      <c r="AB25" s="641"/>
      <c r="AC25" s="641"/>
      <c r="AD25" s="641"/>
      <c r="AE25" s="641"/>
      <c r="AF25" s="642"/>
      <c r="AG25" s="128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46"/>
      <c r="BI25" s="646"/>
      <c r="BJ25" s="646"/>
      <c r="BK25" s="646"/>
      <c r="BL25" s="646"/>
      <c r="BM25" s="646"/>
      <c r="BN25" s="646"/>
      <c r="BO25" s="646"/>
      <c r="BP25" s="646"/>
      <c r="BQ25" s="646"/>
      <c r="BR25" s="646"/>
      <c r="BS25" s="646"/>
      <c r="BU25" s="128"/>
      <c r="BV25" s="298"/>
      <c r="BW25" s="128"/>
      <c r="BX25" s="128"/>
      <c r="BY25" s="641"/>
      <c r="BZ25" s="641"/>
      <c r="CA25" s="641"/>
      <c r="CB25" s="641"/>
      <c r="CC25" s="641"/>
      <c r="CD25" s="641"/>
      <c r="CE25" s="127"/>
    </row>
    <row r="26" spans="1:83" ht="6" customHeight="1">
      <c r="A26" s="395" t="s">
        <v>1335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V26" s="137"/>
      <c r="W26" s="128"/>
      <c r="X26" s="672" t="s">
        <v>1336</v>
      </c>
      <c r="Y26" s="672"/>
      <c r="Z26" s="672"/>
      <c r="AA26" s="641"/>
      <c r="AB26" s="641"/>
      <c r="AC26" s="641"/>
      <c r="AD26" s="641"/>
      <c r="AE26" s="641"/>
      <c r="AF26" s="642"/>
      <c r="AG26" s="128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U26" s="128"/>
      <c r="BV26" s="698" t="s">
        <v>1336</v>
      </c>
      <c r="BW26" s="672"/>
      <c r="BX26" s="672"/>
      <c r="BY26" s="641"/>
      <c r="BZ26" s="641"/>
      <c r="CA26" s="641"/>
      <c r="CB26" s="641"/>
      <c r="CC26" s="641"/>
      <c r="CD26" s="641"/>
      <c r="CE26" s="127"/>
    </row>
    <row r="27" spans="1:83" ht="6" customHeight="1">
      <c r="A27" s="395"/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V27" s="137"/>
      <c r="W27" s="128"/>
      <c r="X27" s="672"/>
      <c r="Y27" s="672"/>
      <c r="Z27" s="672"/>
      <c r="AA27" s="675"/>
      <c r="AB27" s="641"/>
      <c r="AC27" s="641"/>
      <c r="AD27" s="641"/>
      <c r="AE27" s="641"/>
      <c r="AF27" s="642"/>
      <c r="AG27" s="128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U27" s="128"/>
      <c r="BV27" s="698"/>
      <c r="BW27" s="672"/>
      <c r="BX27" s="672"/>
      <c r="BY27" s="641"/>
      <c r="BZ27" s="641"/>
      <c r="CA27" s="641"/>
      <c r="CB27" s="641"/>
      <c r="CC27" s="641"/>
      <c r="CD27" s="641"/>
      <c r="CE27" s="127"/>
    </row>
    <row r="28" spans="1:103" ht="6" customHeight="1" thickBot="1">
      <c r="A28" s="395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170"/>
      <c r="T28" s="170"/>
      <c r="U28" s="170"/>
      <c r="V28" s="288"/>
      <c r="W28" s="128"/>
      <c r="X28" s="672"/>
      <c r="Y28" s="672"/>
      <c r="Z28" s="672"/>
      <c r="AA28" s="641"/>
      <c r="AB28" s="641"/>
      <c r="AC28" s="641"/>
      <c r="AD28" s="641"/>
      <c r="AE28" s="641"/>
      <c r="AF28" s="642"/>
      <c r="AG28" s="128"/>
      <c r="BU28" s="128"/>
      <c r="BV28" s="698"/>
      <c r="BW28" s="672"/>
      <c r="BX28" s="672"/>
      <c r="BY28" s="641"/>
      <c r="BZ28" s="641"/>
      <c r="CA28" s="641"/>
      <c r="CB28" s="641"/>
      <c r="CC28" s="641"/>
      <c r="CD28" s="641"/>
      <c r="CE28" s="127"/>
      <c r="CJ28" s="395" t="s">
        <v>1335</v>
      </c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</row>
    <row r="29" spans="1:103" ht="6" customHeight="1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X29" s="672"/>
      <c r="Y29" s="672"/>
      <c r="Z29" s="672"/>
      <c r="AA29" s="647"/>
      <c r="AB29" s="641"/>
      <c r="AC29" s="641"/>
      <c r="AD29" s="641"/>
      <c r="AE29" s="641"/>
      <c r="AF29" s="642"/>
      <c r="AG29" s="128"/>
      <c r="BU29" s="128"/>
      <c r="BV29" s="698"/>
      <c r="BW29" s="672"/>
      <c r="BX29" s="672"/>
      <c r="BY29" s="641"/>
      <c r="BZ29" s="641"/>
      <c r="CA29" s="641"/>
      <c r="CB29" s="641"/>
      <c r="CC29" s="641"/>
      <c r="CD29" s="641"/>
      <c r="CE29" s="127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</row>
    <row r="30" spans="1:103" ht="6" customHeight="1" thickBot="1">
      <c r="A30" s="395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X30" s="672"/>
      <c r="Y30" s="672"/>
      <c r="Z30" s="672"/>
      <c r="AA30" s="641"/>
      <c r="AB30" s="641"/>
      <c r="AC30" s="641"/>
      <c r="AD30" s="641"/>
      <c r="AE30" s="641"/>
      <c r="AF30" s="642"/>
      <c r="AG30" s="128"/>
      <c r="BU30" s="128"/>
      <c r="BV30" s="698"/>
      <c r="BW30" s="672"/>
      <c r="BX30" s="672"/>
      <c r="BY30" s="641"/>
      <c r="BZ30" s="641"/>
      <c r="CA30" s="641"/>
      <c r="CB30" s="641"/>
      <c r="CC30" s="641"/>
      <c r="CD30" s="641"/>
      <c r="CE30" s="127"/>
      <c r="CF30" s="132"/>
      <c r="CG30" s="125"/>
      <c r="CH30" s="125"/>
      <c r="CI30" s="12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</row>
    <row r="31" spans="1:103" ht="6" customHeight="1">
      <c r="A31" s="395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X31" s="672"/>
      <c r="Y31" s="672"/>
      <c r="Z31" s="672"/>
      <c r="AA31" s="641"/>
      <c r="AB31" s="641"/>
      <c r="AC31" s="641"/>
      <c r="AD31" s="641"/>
      <c r="AE31" s="641"/>
      <c r="AF31" s="641"/>
      <c r="AG31" s="654" t="s">
        <v>1598</v>
      </c>
      <c r="AH31" s="641"/>
      <c r="AI31" s="641"/>
      <c r="AJ31" s="641"/>
      <c r="AK31" s="641"/>
      <c r="AL31" s="641"/>
      <c r="AM31" s="641"/>
      <c r="AN31" s="641"/>
      <c r="AO31" s="641"/>
      <c r="AP31" s="641"/>
      <c r="AQ31" s="641"/>
      <c r="AR31" s="128"/>
      <c r="BL31" s="641"/>
      <c r="BM31" s="641"/>
      <c r="BN31" s="641"/>
      <c r="BO31" s="641"/>
      <c r="BP31" s="641"/>
      <c r="BQ31" s="641"/>
      <c r="BR31" s="641"/>
      <c r="BS31" s="641"/>
      <c r="BT31" s="641"/>
      <c r="BU31" s="642"/>
      <c r="BV31" s="672"/>
      <c r="BW31" s="672"/>
      <c r="BX31" s="672"/>
      <c r="BY31" s="641"/>
      <c r="BZ31" s="641"/>
      <c r="CA31" s="641"/>
      <c r="CB31" s="641"/>
      <c r="CC31" s="641"/>
      <c r="CD31" s="641"/>
      <c r="CE31" s="128"/>
      <c r="CJ31" s="395"/>
      <c r="CK31" s="395"/>
      <c r="CL31" s="395"/>
      <c r="CM31" s="395"/>
      <c r="CN31" s="395"/>
      <c r="CO31" s="395"/>
      <c r="CP31" s="395"/>
      <c r="CQ31" s="395"/>
      <c r="CR31" s="395"/>
      <c r="CS31" s="395"/>
      <c r="CT31" s="395"/>
      <c r="CU31" s="395"/>
      <c r="CV31" s="395"/>
      <c r="CW31" s="395"/>
      <c r="CX31" s="395"/>
      <c r="CY31" s="395"/>
    </row>
    <row r="32" spans="1:103" ht="6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X32" s="672"/>
      <c r="Y32" s="672"/>
      <c r="Z32" s="672"/>
      <c r="AA32" s="641"/>
      <c r="AB32" s="641"/>
      <c r="AC32" s="641"/>
      <c r="AD32" s="641"/>
      <c r="AE32" s="641"/>
      <c r="AF32" s="641"/>
      <c r="AG32" s="654"/>
      <c r="AH32" s="641"/>
      <c r="AI32" s="641"/>
      <c r="AJ32" s="641"/>
      <c r="AK32" s="641"/>
      <c r="AL32" s="641"/>
      <c r="AM32" s="641"/>
      <c r="AN32" s="641"/>
      <c r="AO32" s="641"/>
      <c r="AP32" s="641"/>
      <c r="AQ32" s="641"/>
      <c r="AR32" s="128"/>
      <c r="BL32" s="641"/>
      <c r="BM32" s="641"/>
      <c r="BN32" s="641"/>
      <c r="BO32" s="641"/>
      <c r="BP32" s="641"/>
      <c r="BQ32" s="641"/>
      <c r="BR32" s="641"/>
      <c r="BS32" s="641"/>
      <c r="BT32" s="641"/>
      <c r="BU32" s="642"/>
      <c r="BV32" s="672"/>
      <c r="BW32" s="672"/>
      <c r="BX32" s="672"/>
      <c r="BY32" s="641"/>
      <c r="BZ32" s="641"/>
      <c r="CA32" s="641"/>
      <c r="CB32" s="641"/>
      <c r="CC32" s="641"/>
      <c r="CD32" s="641"/>
      <c r="CE32" s="128"/>
      <c r="CJ32" s="395"/>
      <c r="CK32" s="395"/>
      <c r="CL32" s="395"/>
      <c r="CM32" s="395"/>
      <c r="CN32" s="395"/>
      <c r="CO32" s="395"/>
      <c r="CP32" s="395"/>
      <c r="CQ32" s="395"/>
      <c r="CR32" s="395"/>
      <c r="CS32" s="395"/>
      <c r="CT32" s="395"/>
      <c r="CU32" s="395"/>
      <c r="CV32" s="395"/>
      <c r="CW32" s="395"/>
      <c r="CX32" s="395"/>
      <c r="CY32" s="395"/>
    </row>
    <row r="33" spans="2:103" ht="6" customHeight="1">
      <c r="B33" s="395" t="s">
        <v>731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X33" s="672"/>
      <c r="Y33" s="672"/>
      <c r="Z33" s="672"/>
      <c r="AA33" s="641"/>
      <c r="AB33" s="641"/>
      <c r="AC33" s="641"/>
      <c r="AD33" s="641"/>
      <c r="AE33" s="641"/>
      <c r="AF33" s="641"/>
      <c r="AG33" s="654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128"/>
      <c r="AV33" s="712" t="s">
        <v>1614</v>
      </c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712"/>
      <c r="BL33" s="641"/>
      <c r="BM33" s="641"/>
      <c r="BN33" s="641"/>
      <c r="BO33" s="641"/>
      <c r="BP33" s="641"/>
      <c r="BQ33" s="641"/>
      <c r="BR33" s="641"/>
      <c r="BS33" s="641"/>
      <c r="BT33" s="641"/>
      <c r="BU33" s="642"/>
      <c r="BV33" s="672"/>
      <c r="BW33" s="672"/>
      <c r="BX33" s="672"/>
      <c r="BY33" s="641"/>
      <c r="BZ33" s="641"/>
      <c r="CA33" s="641"/>
      <c r="CB33" s="641"/>
      <c r="CC33" s="641"/>
      <c r="CD33" s="641"/>
      <c r="CE33" s="128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</row>
    <row r="34" spans="2:103" ht="6" customHeight="1"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X34" s="672"/>
      <c r="Y34" s="672"/>
      <c r="Z34" s="672"/>
      <c r="AA34" s="641"/>
      <c r="AB34" s="641"/>
      <c r="AC34" s="641"/>
      <c r="AD34" s="641"/>
      <c r="AE34" s="641"/>
      <c r="AF34" s="641"/>
      <c r="AG34" s="654"/>
      <c r="AH34" s="641"/>
      <c r="AI34" s="641"/>
      <c r="AJ34" s="641"/>
      <c r="AK34" s="641"/>
      <c r="AL34" s="641"/>
      <c r="AM34" s="641"/>
      <c r="AN34" s="641"/>
      <c r="AO34" s="641"/>
      <c r="AP34" s="641"/>
      <c r="AQ34" s="641"/>
      <c r="AR34" s="128"/>
      <c r="AV34" s="712"/>
      <c r="AW34" s="712"/>
      <c r="AX34" s="712"/>
      <c r="AY34" s="712"/>
      <c r="AZ34" s="712"/>
      <c r="BA34" s="712"/>
      <c r="BB34" s="712"/>
      <c r="BC34" s="712"/>
      <c r="BD34" s="712"/>
      <c r="BE34" s="712"/>
      <c r="BF34" s="712"/>
      <c r="BG34" s="712"/>
      <c r="BK34" s="128"/>
      <c r="BL34" s="641"/>
      <c r="BM34" s="641"/>
      <c r="BN34" s="641"/>
      <c r="BO34" s="641"/>
      <c r="BP34" s="641"/>
      <c r="BQ34" s="641"/>
      <c r="BR34" s="641"/>
      <c r="BS34" s="641"/>
      <c r="BT34" s="641"/>
      <c r="BU34" s="642"/>
      <c r="BV34" s="672"/>
      <c r="BW34" s="672"/>
      <c r="BX34" s="672"/>
      <c r="BY34" s="641"/>
      <c r="BZ34" s="641"/>
      <c r="CA34" s="641"/>
      <c r="CB34" s="641"/>
      <c r="CC34" s="641"/>
      <c r="CD34" s="641"/>
      <c r="CE34" s="128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</row>
    <row r="35" spans="2:103" ht="6" customHeight="1" thickBot="1"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688">
        <v>0.375</v>
      </c>
      <c r="X35" s="395"/>
      <c r="Y35" s="395"/>
      <c r="Z35" s="395"/>
      <c r="AA35" s="395"/>
      <c r="AB35" s="395"/>
      <c r="AC35" s="5"/>
      <c r="AD35" s="5"/>
      <c r="AE35" s="5"/>
      <c r="AF35" s="5"/>
      <c r="AG35" s="654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2"/>
      <c r="BG35" s="712"/>
      <c r="BK35" s="128"/>
      <c r="BL35" s="666"/>
      <c r="BM35" s="666"/>
      <c r="BN35" s="666"/>
      <c r="BO35" s="666"/>
      <c r="BP35" s="666"/>
      <c r="BQ35" s="666"/>
      <c r="BR35" s="666"/>
      <c r="BS35" s="666"/>
      <c r="BT35" s="666"/>
      <c r="BU35" s="668"/>
      <c r="BV35" s="716" t="s">
        <v>1371</v>
      </c>
      <c r="BW35" s="716"/>
      <c r="BX35" s="716"/>
      <c r="BY35" s="716"/>
      <c r="BZ35" s="716"/>
      <c r="CA35" s="716"/>
      <c r="CB35" s="716"/>
      <c r="CC35" s="716"/>
      <c r="CD35" s="716"/>
      <c r="CE35" s="717"/>
      <c r="CF35" s="717"/>
      <c r="CG35" s="717"/>
      <c r="CH35" s="717"/>
      <c r="CI35" s="717"/>
      <c r="CJ35" s="717"/>
      <c r="CK35" s="717"/>
      <c r="CL35" s="717"/>
      <c r="CM35" s="717"/>
      <c r="CN35" s="717"/>
      <c r="CO35" s="717"/>
      <c r="CP35" s="717"/>
      <c r="CQ35" s="717"/>
      <c r="CR35" s="717"/>
      <c r="CS35" s="717"/>
      <c r="CT35" s="717"/>
      <c r="CU35" s="717"/>
      <c r="CV35" s="717"/>
      <c r="CW35" s="717"/>
      <c r="CX35" s="717"/>
      <c r="CY35" s="717"/>
    </row>
    <row r="36" spans="2:103" ht="6" customHeight="1"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D36" s="5"/>
      <c r="AE36" s="5"/>
      <c r="AF36" s="5"/>
      <c r="AG36" s="301"/>
      <c r="AH36" s="299">
        <f>COUNTIF(AK38:AP47,"⑥*")</f>
        <v>0</v>
      </c>
      <c r="AI36" s="686">
        <v>5</v>
      </c>
      <c r="AJ36" s="686"/>
      <c r="AK36" s="686"/>
      <c r="AL36" s="676" t="s">
        <v>1337</v>
      </c>
      <c r="AM36" s="676"/>
      <c r="AN36" s="703">
        <f>IF(AK42="","",COUNTIF(AK38:AP47,"*6"))</f>
        <v>0</v>
      </c>
      <c r="AO36" s="703"/>
      <c r="AP36" s="703"/>
      <c r="AQ36" s="294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2"/>
      <c r="BG36" s="712"/>
      <c r="BK36" s="128"/>
      <c r="BL36" s="168">
        <f>COUNTIF(BO38:BT47,"⑥*")</f>
        <v>0</v>
      </c>
      <c r="BM36" s="687">
        <v>3</v>
      </c>
      <c r="BN36" s="687"/>
      <c r="BO36" s="687"/>
      <c r="BP36" s="655" t="s">
        <v>1337</v>
      </c>
      <c r="BQ36" s="655"/>
      <c r="BR36" s="656">
        <f>IF(BO42="","",COUNTIF(BO38:BT47,"*6"))</f>
        <v>2</v>
      </c>
      <c r="BS36" s="656"/>
      <c r="BT36" s="656"/>
      <c r="BU36" s="127"/>
      <c r="BV36" s="716"/>
      <c r="BW36" s="716"/>
      <c r="BX36" s="716"/>
      <c r="BY36" s="716"/>
      <c r="BZ36" s="716"/>
      <c r="CA36" s="716"/>
      <c r="CB36" s="716"/>
      <c r="CC36" s="716"/>
      <c r="CD36" s="716"/>
      <c r="CE36" s="717"/>
      <c r="CF36" s="717"/>
      <c r="CG36" s="717"/>
      <c r="CH36" s="717"/>
      <c r="CI36" s="717"/>
      <c r="CJ36" s="717"/>
      <c r="CK36" s="717"/>
      <c r="CL36" s="717"/>
      <c r="CM36" s="717"/>
      <c r="CN36" s="717"/>
      <c r="CO36" s="717"/>
      <c r="CP36" s="717"/>
      <c r="CQ36" s="717"/>
      <c r="CR36" s="717"/>
      <c r="CS36" s="717"/>
      <c r="CT36" s="717"/>
      <c r="CU36" s="717"/>
      <c r="CV36" s="717"/>
      <c r="CW36" s="717"/>
      <c r="CX36" s="717"/>
      <c r="CY36" s="717"/>
    </row>
    <row r="37" spans="1:103" ht="6" customHeight="1">
      <c r="A37" s="395" t="s">
        <v>1363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W37" s="395"/>
      <c r="X37" s="395"/>
      <c r="Y37" s="395"/>
      <c r="Z37" s="395"/>
      <c r="AA37" s="395"/>
      <c r="AB37" s="395"/>
      <c r="AD37" s="5"/>
      <c r="AE37" s="5"/>
      <c r="AF37" s="173"/>
      <c r="AH37" s="5"/>
      <c r="AI37" s="687"/>
      <c r="AJ37" s="687"/>
      <c r="AK37" s="687"/>
      <c r="AL37" s="655"/>
      <c r="AM37" s="655"/>
      <c r="AN37" s="656"/>
      <c r="AO37" s="656"/>
      <c r="AP37" s="656"/>
      <c r="AQ37" s="295"/>
      <c r="AX37" s="671" t="s">
        <v>730</v>
      </c>
      <c r="AY37" s="671"/>
      <c r="AZ37" s="671"/>
      <c r="BA37" s="671"/>
      <c r="BB37" s="671"/>
      <c r="BC37" s="671"/>
      <c r="BD37" s="671"/>
      <c r="BE37" s="671"/>
      <c r="BK37" s="128"/>
      <c r="BL37" s="168"/>
      <c r="BM37" s="687"/>
      <c r="BN37" s="687"/>
      <c r="BO37" s="687"/>
      <c r="BP37" s="655"/>
      <c r="BQ37" s="655"/>
      <c r="BR37" s="656"/>
      <c r="BS37" s="656"/>
      <c r="BT37" s="656"/>
      <c r="BU37" s="127"/>
      <c r="BV37" s="716"/>
      <c r="BW37" s="716"/>
      <c r="BX37" s="716"/>
      <c r="BY37" s="716"/>
      <c r="BZ37" s="716"/>
      <c r="CA37" s="716"/>
      <c r="CB37" s="716"/>
      <c r="CC37" s="716"/>
      <c r="CD37" s="716"/>
      <c r="CE37" s="717"/>
      <c r="CF37" s="717"/>
      <c r="CG37" s="717"/>
      <c r="CH37" s="717"/>
      <c r="CI37" s="717"/>
      <c r="CJ37" s="717"/>
      <c r="CK37" s="717"/>
      <c r="CL37" s="717"/>
      <c r="CM37" s="717"/>
      <c r="CN37" s="717"/>
      <c r="CO37" s="717"/>
      <c r="CP37" s="717"/>
      <c r="CQ37" s="717"/>
      <c r="CR37" s="717"/>
      <c r="CS37" s="717"/>
      <c r="CT37" s="717"/>
      <c r="CU37" s="717"/>
      <c r="CV37" s="717"/>
      <c r="CW37" s="717"/>
      <c r="CX37" s="717"/>
      <c r="CY37" s="717"/>
    </row>
    <row r="38" spans="1:103" ht="6" customHeight="1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AD38" s="5"/>
      <c r="AE38" s="5"/>
      <c r="AF38" s="173"/>
      <c r="AH38" s="5"/>
      <c r="AI38" s="128"/>
      <c r="AJ38" s="128"/>
      <c r="AK38" s="647" t="s">
        <v>1575</v>
      </c>
      <c r="AL38" s="641"/>
      <c r="AM38" s="641"/>
      <c r="AN38" s="641"/>
      <c r="AO38" s="641"/>
      <c r="AP38" s="641"/>
      <c r="AQ38" s="295"/>
      <c r="AX38" s="671"/>
      <c r="AY38" s="671"/>
      <c r="AZ38" s="671"/>
      <c r="BA38" s="671"/>
      <c r="BB38" s="671"/>
      <c r="BC38" s="671"/>
      <c r="BD38" s="671"/>
      <c r="BE38" s="671"/>
      <c r="BK38" s="128"/>
      <c r="BL38" s="168"/>
      <c r="BO38" s="647" t="s">
        <v>1592</v>
      </c>
      <c r="BP38" s="641"/>
      <c r="BQ38" s="641"/>
      <c r="BR38" s="641"/>
      <c r="BS38" s="641"/>
      <c r="BT38" s="641"/>
      <c r="BU38" s="127"/>
      <c r="BV38" s="716"/>
      <c r="BW38" s="716"/>
      <c r="BX38" s="716"/>
      <c r="BY38" s="716"/>
      <c r="BZ38" s="716"/>
      <c r="CA38" s="716"/>
      <c r="CB38" s="716"/>
      <c r="CC38" s="716"/>
      <c r="CD38" s="716"/>
      <c r="CE38" s="172"/>
      <c r="CF38" s="172"/>
      <c r="CG38" s="172"/>
      <c r="CH38" s="172"/>
      <c r="CI38" s="172"/>
      <c r="CJ38" s="395" t="s">
        <v>1370</v>
      </c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</row>
    <row r="39" spans="1:103" ht="6" customHeight="1" thickBot="1">
      <c r="A39" s="395"/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125"/>
      <c r="T39" s="125"/>
      <c r="U39" s="125"/>
      <c r="V39" s="125"/>
      <c r="AF39" s="127"/>
      <c r="AH39" s="672" t="s">
        <v>1338</v>
      </c>
      <c r="AI39" s="672"/>
      <c r="AJ39" s="672"/>
      <c r="AK39" s="641"/>
      <c r="AL39" s="641"/>
      <c r="AM39" s="641"/>
      <c r="AN39" s="641"/>
      <c r="AO39" s="641"/>
      <c r="AP39" s="641"/>
      <c r="AQ39" s="295"/>
      <c r="AX39" s="671"/>
      <c r="AY39" s="671"/>
      <c r="AZ39" s="671"/>
      <c r="BA39" s="671"/>
      <c r="BB39" s="671"/>
      <c r="BC39" s="671"/>
      <c r="BD39" s="671"/>
      <c r="BE39" s="671"/>
      <c r="BK39" s="137"/>
      <c r="BL39" s="684" t="s">
        <v>1338</v>
      </c>
      <c r="BM39" s="684"/>
      <c r="BN39" s="684"/>
      <c r="BO39" s="641"/>
      <c r="BP39" s="641"/>
      <c r="BQ39" s="641"/>
      <c r="BR39" s="641"/>
      <c r="BS39" s="641"/>
      <c r="BT39" s="641"/>
      <c r="BU39" s="127"/>
      <c r="BV39" s="716"/>
      <c r="BW39" s="716"/>
      <c r="BX39" s="716"/>
      <c r="BY39" s="716"/>
      <c r="BZ39" s="716"/>
      <c r="CA39" s="716"/>
      <c r="CB39" s="716"/>
      <c r="CC39" s="716"/>
      <c r="CD39" s="716"/>
      <c r="CE39" s="172"/>
      <c r="CF39" s="172"/>
      <c r="CG39" s="172"/>
      <c r="CH39" s="172"/>
      <c r="CI39" s="172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</row>
    <row r="40" spans="1:103" ht="6" customHeight="1" thickBot="1">
      <c r="A40" s="395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V40" s="126"/>
      <c r="AF40" s="127"/>
      <c r="AH40" s="672"/>
      <c r="AI40" s="672"/>
      <c r="AJ40" s="672"/>
      <c r="AK40" s="647" t="s">
        <v>1576</v>
      </c>
      <c r="AL40" s="641"/>
      <c r="AM40" s="641"/>
      <c r="AN40" s="641"/>
      <c r="AO40" s="641"/>
      <c r="AP40" s="641"/>
      <c r="AQ40" s="295"/>
      <c r="AX40" s="671"/>
      <c r="AY40" s="671"/>
      <c r="AZ40" s="671"/>
      <c r="BA40" s="671"/>
      <c r="BB40" s="671"/>
      <c r="BC40" s="671"/>
      <c r="BD40" s="671"/>
      <c r="BE40" s="671"/>
      <c r="BK40" s="137"/>
      <c r="BL40" s="684"/>
      <c r="BM40" s="684"/>
      <c r="BN40" s="684"/>
      <c r="BO40" s="647" t="s">
        <v>1591</v>
      </c>
      <c r="BP40" s="641"/>
      <c r="BQ40" s="641"/>
      <c r="BR40" s="641"/>
      <c r="BS40" s="641"/>
      <c r="BT40" s="641"/>
      <c r="BU40" s="127"/>
      <c r="BV40" s="715">
        <v>0.375</v>
      </c>
      <c r="BW40" s="395"/>
      <c r="BX40" s="395"/>
      <c r="BY40" s="395"/>
      <c r="BZ40" s="395"/>
      <c r="CA40" s="395"/>
      <c r="CB40" s="395"/>
      <c r="CC40" s="395"/>
      <c r="CD40" s="395"/>
      <c r="CE40" s="395"/>
      <c r="CF40" s="12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</row>
    <row r="41" spans="1:103" ht="6" customHeight="1">
      <c r="A41" s="395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V41" s="127"/>
      <c r="AF41" s="127"/>
      <c r="AH41" s="672"/>
      <c r="AI41" s="672"/>
      <c r="AJ41" s="672"/>
      <c r="AK41" s="641"/>
      <c r="AL41" s="641"/>
      <c r="AM41" s="641"/>
      <c r="AN41" s="641"/>
      <c r="AO41" s="641"/>
      <c r="AP41" s="641"/>
      <c r="AQ41" s="295"/>
      <c r="BA41" s="295"/>
      <c r="BK41" s="137"/>
      <c r="BL41" s="684"/>
      <c r="BM41" s="684"/>
      <c r="BN41" s="684"/>
      <c r="BO41" s="641"/>
      <c r="BP41" s="641"/>
      <c r="BQ41" s="641"/>
      <c r="BR41" s="641"/>
      <c r="BS41" s="641"/>
      <c r="BT41" s="641"/>
      <c r="BU41" s="127"/>
      <c r="BV41" s="669"/>
      <c r="BW41" s="395"/>
      <c r="BX41" s="395"/>
      <c r="BY41" s="395"/>
      <c r="BZ41" s="395"/>
      <c r="CA41" s="395"/>
      <c r="CB41" s="395"/>
      <c r="CC41" s="395"/>
      <c r="CD41" s="395"/>
      <c r="CE41" s="395"/>
      <c r="CF41" s="136"/>
      <c r="CG41" s="135"/>
      <c r="CH41" s="135"/>
      <c r="CI41" s="135"/>
      <c r="CJ41" s="395"/>
      <c r="CK41" s="395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</row>
    <row r="42" spans="1:103" ht="6" customHeight="1">
      <c r="A42" s="395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V42" s="127"/>
      <c r="AF42" s="127"/>
      <c r="AH42" s="672"/>
      <c r="AI42" s="672"/>
      <c r="AJ42" s="672"/>
      <c r="AK42" s="675" t="s">
        <v>1577</v>
      </c>
      <c r="AL42" s="641"/>
      <c r="AM42" s="641"/>
      <c r="AN42" s="641"/>
      <c r="AO42" s="641"/>
      <c r="AP42" s="641"/>
      <c r="AQ42" s="295"/>
      <c r="BA42" s="295"/>
      <c r="BB42" s="5">
        <f>COUNTIF(BE44:BJ53,"⑥*")</f>
        <v>0</v>
      </c>
      <c r="BC42" s="655">
        <v>3</v>
      </c>
      <c r="BD42" s="655"/>
      <c r="BE42" s="655"/>
      <c r="BF42" s="655" t="s">
        <v>1337</v>
      </c>
      <c r="BG42" s="655"/>
      <c r="BH42" s="656">
        <v>0</v>
      </c>
      <c r="BI42" s="656"/>
      <c r="BJ42" s="656"/>
      <c r="BK42" s="137"/>
      <c r="BL42" s="684"/>
      <c r="BM42" s="684"/>
      <c r="BN42" s="684"/>
      <c r="BO42" s="647" t="s">
        <v>1590</v>
      </c>
      <c r="BP42" s="641"/>
      <c r="BQ42" s="641"/>
      <c r="BR42" s="641"/>
      <c r="BS42" s="641"/>
      <c r="BT42" s="641"/>
      <c r="BU42" s="127"/>
      <c r="BV42" s="669"/>
      <c r="BW42" s="395"/>
      <c r="BX42" s="395"/>
      <c r="BY42" s="395"/>
      <c r="BZ42" s="395"/>
      <c r="CA42" s="395"/>
      <c r="CB42" s="395"/>
      <c r="CC42" s="395"/>
      <c r="CD42" s="395"/>
      <c r="CE42" s="395"/>
      <c r="CF42" s="131"/>
      <c r="CJ42" s="395"/>
      <c r="CK42" s="395"/>
      <c r="CL42" s="395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395"/>
      <c r="CX42" s="395"/>
      <c r="CY42" s="395"/>
    </row>
    <row r="43" spans="22:103" ht="6" customHeight="1">
      <c r="V43" s="127"/>
      <c r="W43" s="669"/>
      <c r="X43" s="641"/>
      <c r="Y43" s="641"/>
      <c r="Z43" s="641"/>
      <c r="AA43" s="641"/>
      <c r="AB43" s="641"/>
      <c r="AC43" s="641"/>
      <c r="AD43" s="641"/>
      <c r="AE43" s="641"/>
      <c r="AF43" s="665"/>
      <c r="AH43" s="672"/>
      <c r="AI43" s="672"/>
      <c r="AJ43" s="672"/>
      <c r="AK43" s="641"/>
      <c r="AL43" s="641"/>
      <c r="AM43" s="641"/>
      <c r="AN43" s="641"/>
      <c r="AO43" s="641"/>
      <c r="AP43" s="641"/>
      <c r="AQ43" s="295"/>
      <c r="BA43" s="295"/>
      <c r="BB43" s="5"/>
      <c r="BC43" s="655"/>
      <c r="BD43" s="655"/>
      <c r="BE43" s="655"/>
      <c r="BF43" s="655"/>
      <c r="BG43" s="655"/>
      <c r="BH43" s="656"/>
      <c r="BI43" s="656"/>
      <c r="BJ43" s="656"/>
      <c r="BK43" s="137"/>
      <c r="BL43" s="684"/>
      <c r="BM43" s="684"/>
      <c r="BN43" s="684"/>
      <c r="BO43" s="641"/>
      <c r="BP43" s="641"/>
      <c r="BQ43" s="641"/>
      <c r="BR43" s="641"/>
      <c r="BS43" s="641"/>
      <c r="BT43" s="641"/>
      <c r="BU43" s="127"/>
      <c r="BV43" s="669"/>
      <c r="BW43" s="641"/>
      <c r="BX43" s="641"/>
      <c r="BY43" s="641"/>
      <c r="BZ43" s="641"/>
      <c r="CA43" s="641"/>
      <c r="CB43" s="641"/>
      <c r="CC43" s="641"/>
      <c r="CD43" s="641"/>
      <c r="CE43" s="66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</row>
    <row r="44" spans="22:83" ht="6" customHeight="1">
      <c r="V44" s="127"/>
      <c r="W44" s="669"/>
      <c r="X44" s="641"/>
      <c r="Y44" s="641"/>
      <c r="Z44" s="641"/>
      <c r="AA44" s="641"/>
      <c r="AB44" s="641"/>
      <c r="AC44" s="641"/>
      <c r="AD44" s="641"/>
      <c r="AE44" s="641"/>
      <c r="AF44" s="665"/>
      <c r="AH44" s="672"/>
      <c r="AI44" s="672"/>
      <c r="AJ44" s="672"/>
      <c r="AK44" s="647" t="s">
        <v>1575</v>
      </c>
      <c r="AL44" s="641"/>
      <c r="AM44" s="641"/>
      <c r="AN44" s="641"/>
      <c r="AO44" s="641"/>
      <c r="AP44" s="641"/>
      <c r="AQ44" s="295"/>
      <c r="BA44" s="295"/>
      <c r="BB44" s="5"/>
      <c r="BE44" s="647" t="s">
        <v>1624</v>
      </c>
      <c r="BF44" s="641"/>
      <c r="BG44" s="641"/>
      <c r="BH44" s="641"/>
      <c r="BI44" s="641"/>
      <c r="BJ44" s="641"/>
      <c r="BK44" s="137"/>
      <c r="BL44" s="684"/>
      <c r="BM44" s="684"/>
      <c r="BN44" s="684"/>
      <c r="BO44" s="647" t="s">
        <v>1592</v>
      </c>
      <c r="BP44" s="641"/>
      <c r="BQ44" s="641"/>
      <c r="BR44" s="641"/>
      <c r="BS44" s="641"/>
      <c r="BT44" s="641"/>
      <c r="BU44" s="127"/>
      <c r="BV44" s="669"/>
      <c r="BW44" s="641"/>
      <c r="BX44" s="641"/>
      <c r="BY44" s="641"/>
      <c r="BZ44" s="641"/>
      <c r="CA44" s="641"/>
      <c r="CB44" s="641"/>
      <c r="CC44" s="641"/>
      <c r="CD44" s="641"/>
      <c r="CE44" s="665"/>
    </row>
    <row r="45" spans="1:102" ht="6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T45" s="129"/>
      <c r="U45" s="129"/>
      <c r="V45" s="5"/>
      <c r="W45" s="669"/>
      <c r="X45" s="641"/>
      <c r="Y45" s="641"/>
      <c r="Z45" s="641"/>
      <c r="AA45" s="641"/>
      <c r="AB45" s="641"/>
      <c r="AC45" s="641"/>
      <c r="AD45" s="641"/>
      <c r="AE45" s="641"/>
      <c r="AF45" s="665"/>
      <c r="AH45" s="672"/>
      <c r="AI45" s="672"/>
      <c r="AJ45" s="672"/>
      <c r="AK45" s="641"/>
      <c r="AL45" s="641"/>
      <c r="AM45" s="641"/>
      <c r="AN45" s="641"/>
      <c r="AO45" s="641"/>
      <c r="AP45" s="641"/>
      <c r="AQ45" s="295"/>
      <c r="BA45" s="295"/>
      <c r="BB45" s="684" t="s">
        <v>1339</v>
      </c>
      <c r="BC45" s="684"/>
      <c r="BD45" s="684"/>
      <c r="BE45" s="641"/>
      <c r="BF45" s="641"/>
      <c r="BG45" s="641"/>
      <c r="BH45" s="641"/>
      <c r="BI45" s="641"/>
      <c r="BJ45" s="641"/>
      <c r="BK45" s="137"/>
      <c r="BL45" s="684"/>
      <c r="BM45" s="684"/>
      <c r="BN45" s="684"/>
      <c r="BO45" s="641"/>
      <c r="BP45" s="641"/>
      <c r="BQ45" s="641"/>
      <c r="BR45" s="641"/>
      <c r="BS45" s="641"/>
      <c r="BT45" s="641"/>
      <c r="BU45" s="127"/>
      <c r="BV45" s="669"/>
      <c r="BW45" s="641"/>
      <c r="BX45" s="641"/>
      <c r="BY45" s="641"/>
      <c r="BZ45" s="641"/>
      <c r="CA45" s="641"/>
      <c r="CB45" s="641"/>
      <c r="CC45" s="641"/>
      <c r="CD45" s="641"/>
      <c r="CE45" s="665"/>
      <c r="CF45" s="5"/>
      <c r="CG45" s="129"/>
      <c r="CH45" s="12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</row>
    <row r="46" spans="1:102" ht="6" customHeight="1" thickBo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T46" s="129"/>
      <c r="U46" s="129"/>
      <c r="V46" s="5"/>
      <c r="W46" s="669"/>
      <c r="X46" s="641"/>
      <c r="Y46" s="641"/>
      <c r="Z46" s="641"/>
      <c r="AA46" s="641"/>
      <c r="AB46" s="641"/>
      <c r="AC46" s="641"/>
      <c r="AD46" s="641"/>
      <c r="AE46" s="641"/>
      <c r="AF46" s="665"/>
      <c r="AH46" s="672"/>
      <c r="AI46" s="672"/>
      <c r="AJ46" s="672"/>
      <c r="AK46" s="647" t="s">
        <v>1575</v>
      </c>
      <c r="AL46" s="641"/>
      <c r="AM46" s="641"/>
      <c r="AN46" s="641"/>
      <c r="AO46" s="641"/>
      <c r="AP46" s="641"/>
      <c r="AQ46" s="295"/>
      <c r="BA46" s="295"/>
      <c r="BB46" s="684"/>
      <c r="BC46" s="684"/>
      <c r="BD46" s="684"/>
      <c r="BE46" s="647" t="s">
        <v>1626</v>
      </c>
      <c r="BF46" s="641"/>
      <c r="BG46" s="641"/>
      <c r="BH46" s="641"/>
      <c r="BI46" s="641"/>
      <c r="BJ46" s="641"/>
      <c r="BK46" s="137"/>
      <c r="BL46" s="684"/>
      <c r="BM46" s="684"/>
      <c r="BN46" s="684"/>
      <c r="BO46" s="647" t="s">
        <v>1592</v>
      </c>
      <c r="BP46" s="641"/>
      <c r="BQ46" s="641"/>
      <c r="BR46" s="641"/>
      <c r="BS46" s="641"/>
      <c r="BT46" s="641"/>
      <c r="BU46" s="127"/>
      <c r="BV46" s="677"/>
      <c r="BW46" s="666"/>
      <c r="BX46" s="666"/>
      <c r="BY46" s="666"/>
      <c r="BZ46" s="666"/>
      <c r="CA46" s="666"/>
      <c r="CB46" s="666"/>
      <c r="CC46" s="666"/>
      <c r="CD46" s="666"/>
      <c r="CE46" s="667"/>
      <c r="CF46" s="5"/>
      <c r="CG46" s="129"/>
      <c r="CH46" s="12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</row>
    <row r="47" spans="1:102" ht="6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T47" s="129"/>
      <c r="U47" s="129"/>
      <c r="V47" s="296"/>
      <c r="W47" s="303"/>
      <c r="X47" s="306">
        <f>COUNTIF(AA49:AF58,"⑥*")</f>
        <v>0</v>
      </c>
      <c r="Y47" s="309"/>
      <c r="Z47" s="310"/>
      <c r="AA47" s="310"/>
      <c r="AB47" s="310"/>
      <c r="AC47" s="310"/>
      <c r="AD47" s="310"/>
      <c r="AE47" s="310"/>
      <c r="AF47" s="310"/>
      <c r="AH47" s="672"/>
      <c r="AI47" s="672"/>
      <c r="AJ47" s="672"/>
      <c r="AK47" s="641"/>
      <c r="AL47" s="641"/>
      <c r="AM47" s="641"/>
      <c r="AN47" s="641"/>
      <c r="AO47" s="641"/>
      <c r="AP47" s="641"/>
      <c r="AQ47" s="295"/>
      <c r="BA47" s="295"/>
      <c r="BB47" s="684"/>
      <c r="BC47" s="684"/>
      <c r="BD47" s="684"/>
      <c r="BE47" s="641"/>
      <c r="BF47" s="641"/>
      <c r="BG47" s="641"/>
      <c r="BH47" s="641"/>
      <c r="BI47" s="641"/>
      <c r="BJ47" s="641"/>
      <c r="BK47" s="137"/>
      <c r="BL47" s="684"/>
      <c r="BM47" s="684"/>
      <c r="BN47" s="684"/>
      <c r="BO47" s="641"/>
      <c r="BP47" s="641"/>
      <c r="BQ47" s="641"/>
      <c r="BR47" s="641"/>
      <c r="BS47" s="641"/>
      <c r="BT47" s="641"/>
      <c r="BU47" s="128"/>
      <c r="BV47" s="5">
        <f>COUNTIF(BY49:CD58,"⑥*")</f>
        <v>0</v>
      </c>
      <c r="BW47" s="682"/>
      <c r="BX47" s="655"/>
      <c r="BY47" s="655"/>
      <c r="BZ47" s="655"/>
      <c r="CA47" s="655"/>
      <c r="CB47" s="655"/>
      <c r="CC47" s="655"/>
      <c r="CD47" s="655"/>
      <c r="CE47" s="294"/>
      <c r="CF47" s="5"/>
      <c r="CG47" s="129"/>
      <c r="CH47" s="12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289"/>
      <c r="CV47" s="289"/>
      <c r="CW47" s="289"/>
      <c r="CX47" s="289"/>
    </row>
    <row r="48" spans="20:102" ht="6" customHeight="1">
      <c r="T48" s="129"/>
      <c r="U48" s="129"/>
      <c r="V48" s="296"/>
      <c r="W48" s="128"/>
      <c r="X48" s="307"/>
      <c r="Y48" s="311"/>
      <c r="Z48" s="311"/>
      <c r="AA48" s="311"/>
      <c r="AB48" s="311"/>
      <c r="AC48" s="311"/>
      <c r="AD48" s="311"/>
      <c r="AE48" s="311"/>
      <c r="AF48" s="311"/>
      <c r="AQ48" s="295"/>
      <c r="BA48" s="295"/>
      <c r="BB48" s="684"/>
      <c r="BC48" s="684"/>
      <c r="BD48" s="684"/>
      <c r="BE48" s="647" t="s">
        <v>1627</v>
      </c>
      <c r="BF48" s="641"/>
      <c r="BG48" s="641"/>
      <c r="BH48" s="641"/>
      <c r="BI48" s="641"/>
      <c r="BJ48" s="641"/>
      <c r="BK48" s="128"/>
      <c r="BL48" s="131"/>
      <c r="BT48" s="128"/>
      <c r="BU48" s="128"/>
      <c r="BV48" s="5"/>
      <c r="BW48" s="655"/>
      <c r="BX48" s="655"/>
      <c r="BY48" s="655"/>
      <c r="BZ48" s="655"/>
      <c r="CA48" s="655"/>
      <c r="CB48" s="655"/>
      <c r="CC48" s="655"/>
      <c r="CD48" s="655"/>
      <c r="CE48" s="295"/>
      <c r="CF48" s="5"/>
      <c r="CG48" s="129"/>
      <c r="CH48" s="12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</row>
    <row r="49" spans="22:83" ht="6" customHeight="1">
      <c r="V49" s="295"/>
      <c r="W49" s="128"/>
      <c r="X49" s="307"/>
      <c r="Y49" s="308"/>
      <c r="Z49" s="308"/>
      <c r="AA49" s="312"/>
      <c r="AB49" s="307"/>
      <c r="AC49" s="307"/>
      <c r="AD49" s="307"/>
      <c r="AE49" s="307"/>
      <c r="AF49" s="307"/>
      <c r="AQ49" s="295"/>
      <c r="BA49" s="295"/>
      <c r="BB49" s="684"/>
      <c r="BC49" s="684"/>
      <c r="BD49" s="684"/>
      <c r="BE49" s="641"/>
      <c r="BF49" s="641"/>
      <c r="BG49" s="641"/>
      <c r="BH49" s="641"/>
      <c r="BI49" s="641"/>
      <c r="BJ49" s="641"/>
      <c r="BK49" s="128"/>
      <c r="BL49" s="131"/>
      <c r="BV49" s="5"/>
      <c r="BW49" s="128"/>
      <c r="BX49" s="128"/>
      <c r="BY49" s="647"/>
      <c r="BZ49" s="641"/>
      <c r="CA49" s="641"/>
      <c r="CB49" s="641"/>
      <c r="CC49" s="641"/>
      <c r="CD49" s="641"/>
      <c r="CE49" s="295"/>
    </row>
    <row r="50" spans="1:83" ht="6" customHeight="1">
      <c r="A50" s="395" t="s">
        <v>1367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V50" s="295"/>
      <c r="W50" s="128"/>
      <c r="X50" s="313"/>
      <c r="Y50" s="313"/>
      <c r="Z50" s="313"/>
      <c r="AA50" s="307"/>
      <c r="AB50" s="307"/>
      <c r="AC50" s="307"/>
      <c r="AD50" s="307"/>
      <c r="AE50" s="307"/>
      <c r="AF50" s="307"/>
      <c r="AQ50" s="295"/>
      <c r="BA50" s="295"/>
      <c r="BB50" s="684"/>
      <c r="BC50" s="684"/>
      <c r="BD50" s="684"/>
      <c r="BE50" s="647"/>
      <c r="BF50" s="641"/>
      <c r="BG50" s="641"/>
      <c r="BH50" s="641"/>
      <c r="BI50" s="641"/>
      <c r="BJ50" s="641"/>
      <c r="BK50" s="128"/>
      <c r="BL50" s="131"/>
      <c r="BV50" s="672" t="s">
        <v>1336</v>
      </c>
      <c r="BW50" s="672"/>
      <c r="BX50" s="672"/>
      <c r="BY50" s="641"/>
      <c r="BZ50" s="641"/>
      <c r="CA50" s="641"/>
      <c r="CB50" s="641"/>
      <c r="CC50" s="641"/>
      <c r="CD50" s="641"/>
      <c r="CE50" s="295"/>
    </row>
    <row r="51" spans="1:103" ht="6" customHeight="1">
      <c r="A51" s="395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V51" s="295"/>
      <c r="W51" s="128"/>
      <c r="X51" s="313"/>
      <c r="Y51" s="313"/>
      <c r="Z51" s="313"/>
      <c r="AA51" s="312"/>
      <c r="AB51" s="307"/>
      <c r="AC51" s="307"/>
      <c r="AD51" s="307"/>
      <c r="AE51" s="307"/>
      <c r="AF51" s="307"/>
      <c r="AQ51" s="295"/>
      <c r="BA51" s="295"/>
      <c r="BB51" s="684"/>
      <c r="BC51" s="684"/>
      <c r="BD51" s="684"/>
      <c r="BE51" s="641"/>
      <c r="BF51" s="641"/>
      <c r="BG51" s="641"/>
      <c r="BH51" s="641"/>
      <c r="BI51" s="641"/>
      <c r="BJ51" s="641"/>
      <c r="BK51" s="128"/>
      <c r="BL51" s="131"/>
      <c r="BV51" s="672"/>
      <c r="BW51" s="672"/>
      <c r="BX51" s="672"/>
      <c r="BY51" s="647"/>
      <c r="BZ51" s="641"/>
      <c r="CA51" s="641"/>
      <c r="CB51" s="641"/>
      <c r="CC51" s="641"/>
      <c r="CD51" s="641"/>
      <c r="CE51" s="295"/>
      <c r="CJ51" s="395" t="s">
        <v>1353</v>
      </c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</row>
    <row r="52" spans="1:103" ht="6" customHeight="1" thickBot="1">
      <c r="A52" s="395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293"/>
      <c r="T52" s="293"/>
      <c r="U52" s="293"/>
      <c r="V52" s="305"/>
      <c r="W52" s="128"/>
      <c r="X52" s="313"/>
      <c r="Y52" s="313"/>
      <c r="Z52" s="313"/>
      <c r="AA52" s="307"/>
      <c r="AB52" s="307"/>
      <c r="AC52" s="307"/>
      <c r="AD52" s="307"/>
      <c r="AE52" s="307"/>
      <c r="AF52" s="307"/>
      <c r="AQ52" s="295"/>
      <c r="BA52" s="295"/>
      <c r="BB52" s="684"/>
      <c r="BC52" s="684"/>
      <c r="BD52" s="684"/>
      <c r="BE52" s="647"/>
      <c r="BF52" s="641"/>
      <c r="BG52" s="641"/>
      <c r="BH52" s="641"/>
      <c r="BI52" s="641"/>
      <c r="BJ52" s="641"/>
      <c r="BK52" s="128"/>
      <c r="BL52" s="131"/>
      <c r="BV52" s="672"/>
      <c r="BW52" s="672"/>
      <c r="BX52" s="672"/>
      <c r="BY52" s="641"/>
      <c r="BZ52" s="641"/>
      <c r="CA52" s="641"/>
      <c r="CB52" s="641"/>
      <c r="CC52" s="641"/>
      <c r="CD52" s="641"/>
      <c r="CE52" s="295"/>
      <c r="CJ52" s="395"/>
      <c r="CK52" s="395"/>
      <c r="CL52" s="395"/>
      <c r="CM52" s="395"/>
      <c r="CN52" s="395"/>
      <c r="CO52" s="395"/>
      <c r="CP52" s="395"/>
      <c r="CQ52" s="395"/>
      <c r="CR52" s="395"/>
      <c r="CS52" s="395"/>
      <c r="CT52" s="395"/>
      <c r="CU52" s="395"/>
      <c r="CV52" s="395"/>
      <c r="CW52" s="395"/>
      <c r="CX52" s="395"/>
      <c r="CY52" s="395"/>
    </row>
    <row r="53" spans="1:103" ht="6" customHeight="1" thickBot="1">
      <c r="A53" s="395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X53" s="313"/>
      <c r="Y53" s="313"/>
      <c r="Z53" s="313"/>
      <c r="AA53" s="312"/>
      <c r="AB53" s="307"/>
      <c r="AC53" s="307"/>
      <c r="AD53" s="307"/>
      <c r="AE53" s="307"/>
      <c r="AF53" s="307"/>
      <c r="AQ53" s="295"/>
      <c r="BA53" s="295"/>
      <c r="BB53" s="684"/>
      <c r="BC53" s="684"/>
      <c r="BD53" s="684"/>
      <c r="BE53" s="641"/>
      <c r="BF53" s="641"/>
      <c r="BG53" s="641"/>
      <c r="BH53" s="641"/>
      <c r="BI53" s="641"/>
      <c r="BJ53" s="641"/>
      <c r="BK53" s="128"/>
      <c r="BL53" s="131"/>
      <c r="BV53" s="672"/>
      <c r="BW53" s="672"/>
      <c r="BX53" s="672"/>
      <c r="BY53" s="647"/>
      <c r="BZ53" s="641"/>
      <c r="CA53" s="641"/>
      <c r="CB53" s="641"/>
      <c r="CC53" s="641"/>
      <c r="CD53" s="641"/>
      <c r="CE53" s="295"/>
      <c r="CF53" s="320"/>
      <c r="CG53" s="293"/>
      <c r="CH53" s="293"/>
      <c r="CI53" s="293"/>
      <c r="CJ53" s="395"/>
      <c r="CK53" s="395"/>
      <c r="CL53" s="395"/>
      <c r="CM53" s="395"/>
      <c r="CN53" s="395"/>
      <c r="CO53" s="395"/>
      <c r="CP53" s="395"/>
      <c r="CQ53" s="395"/>
      <c r="CR53" s="395"/>
      <c r="CS53" s="395"/>
      <c r="CT53" s="395"/>
      <c r="CU53" s="395"/>
      <c r="CV53" s="395"/>
      <c r="CW53" s="395"/>
      <c r="CX53" s="395"/>
      <c r="CY53" s="395"/>
    </row>
    <row r="54" spans="1:103" ht="6" customHeight="1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X54" s="313"/>
      <c r="Y54" s="313"/>
      <c r="Z54" s="313"/>
      <c r="AA54" s="307"/>
      <c r="AB54" s="307"/>
      <c r="AC54" s="307"/>
      <c r="AD54" s="307"/>
      <c r="AE54" s="307"/>
      <c r="AF54" s="307"/>
      <c r="AQ54" s="295"/>
      <c r="BA54" s="295"/>
      <c r="BK54" s="128"/>
      <c r="BL54" s="131"/>
      <c r="BV54" s="672"/>
      <c r="BW54" s="672"/>
      <c r="BX54" s="672"/>
      <c r="BY54" s="641"/>
      <c r="BZ54" s="641"/>
      <c r="CA54" s="641"/>
      <c r="CB54" s="641"/>
      <c r="CC54" s="641"/>
      <c r="CD54" s="641"/>
      <c r="CE54" s="128"/>
      <c r="CJ54" s="395"/>
      <c r="CK54" s="395"/>
      <c r="CL54" s="395"/>
      <c r="CM54" s="395"/>
      <c r="CN54" s="395"/>
      <c r="CO54" s="395"/>
      <c r="CP54" s="395"/>
      <c r="CQ54" s="395"/>
      <c r="CR54" s="395"/>
      <c r="CS54" s="395"/>
      <c r="CT54" s="395"/>
      <c r="CU54" s="395"/>
      <c r="CV54" s="395"/>
      <c r="CW54" s="395"/>
      <c r="CX54" s="395"/>
      <c r="CY54" s="395"/>
    </row>
    <row r="55" spans="1:103" ht="6" customHeight="1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X55" s="313"/>
      <c r="Y55" s="313"/>
      <c r="Z55" s="313"/>
      <c r="AA55" s="312"/>
      <c r="AB55" s="307"/>
      <c r="AC55" s="307"/>
      <c r="AD55" s="307"/>
      <c r="AE55" s="307"/>
      <c r="AF55" s="307"/>
      <c r="AQ55" s="295"/>
      <c r="BA55" s="295"/>
      <c r="BK55" s="128"/>
      <c r="BL55" s="131"/>
      <c r="BV55" s="672"/>
      <c r="BW55" s="672"/>
      <c r="BX55" s="672"/>
      <c r="BY55" s="647"/>
      <c r="BZ55" s="641"/>
      <c r="CA55" s="641"/>
      <c r="CB55" s="641"/>
      <c r="CC55" s="641"/>
      <c r="CD55" s="641"/>
      <c r="CE55" s="128"/>
      <c r="CJ55" s="395"/>
      <c r="CK55" s="395"/>
      <c r="CL55" s="395"/>
      <c r="CM55" s="395"/>
      <c r="CN55" s="395"/>
      <c r="CO55" s="395"/>
      <c r="CP55" s="395"/>
      <c r="CQ55" s="395"/>
      <c r="CR55" s="395"/>
      <c r="CS55" s="395"/>
      <c r="CT55" s="395"/>
      <c r="CU55" s="395"/>
      <c r="CV55" s="395"/>
      <c r="CW55" s="395"/>
      <c r="CX55" s="395"/>
      <c r="CY55" s="395"/>
    </row>
    <row r="56" spans="24:103" ht="6" customHeight="1">
      <c r="X56" s="313"/>
      <c r="Y56" s="313"/>
      <c r="Z56" s="313"/>
      <c r="AA56" s="307"/>
      <c r="AB56" s="307"/>
      <c r="AC56" s="307"/>
      <c r="AD56" s="307"/>
      <c r="AE56" s="307"/>
      <c r="AF56" s="307"/>
      <c r="AQ56" s="295"/>
      <c r="AR56" s="641" t="s">
        <v>1597</v>
      </c>
      <c r="AS56" s="641"/>
      <c r="AT56" s="641"/>
      <c r="AU56" s="641"/>
      <c r="AV56" s="641"/>
      <c r="AW56" s="641"/>
      <c r="AX56" s="641"/>
      <c r="AY56" s="641"/>
      <c r="AZ56" s="641"/>
      <c r="BA56" s="642"/>
      <c r="BB56" s="648" t="s">
        <v>1614</v>
      </c>
      <c r="BC56" s="649"/>
      <c r="BD56" s="649"/>
      <c r="BE56" s="649"/>
      <c r="BF56" s="649"/>
      <c r="BG56" s="649"/>
      <c r="BH56" s="649"/>
      <c r="BI56" s="649"/>
      <c r="BJ56" s="649"/>
      <c r="BK56" s="650"/>
      <c r="BL56" s="131"/>
      <c r="BV56" s="672"/>
      <c r="BW56" s="672"/>
      <c r="BX56" s="672"/>
      <c r="BY56" s="641"/>
      <c r="BZ56" s="641"/>
      <c r="CA56" s="641"/>
      <c r="CB56" s="641"/>
      <c r="CC56" s="641"/>
      <c r="CD56" s="641"/>
      <c r="CE56" s="128"/>
      <c r="CJ56" s="395"/>
      <c r="CK56" s="395"/>
      <c r="CL56" s="395"/>
      <c r="CM56" s="395"/>
      <c r="CN56" s="395"/>
      <c r="CO56" s="395"/>
      <c r="CP56" s="395"/>
      <c r="CQ56" s="395"/>
      <c r="CR56" s="395"/>
      <c r="CS56" s="395"/>
      <c r="CT56" s="395"/>
      <c r="CU56" s="395"/>
      <c r="CV56" s="395"/>
      <c r="CW56" s="395"/>
      <c r="CX56" s="395"/>
      <c r="CY56" s="395"/>
    </row>
    <row r="57" spans="24:83" ht="6" customHeight="1">
      <c r="X57" s="313"/>
      <c r="Y57" s="313"/>
      <c r="Z57" s="313"/>
      <c r="AA57" s="312"/>
      <c r="AB57" s="307"/>
      <c r="AC57" s="307"/>
      <c r="AD57" s="307"/>
      <c r="AE57" s="307"/>
      <c r="AF57" s="307"/>
      <c r="AQ57" s="295"/>
      <c r="AR57" s="641"/>
      <c r="AS57" s="641"/>
      <c r="AT57" s="641"/>
      <c r="AU57" s="641"/>
      <c r="AV57" s="641"/>
      <c r="AW57" s="641"/>
      <c r="AX57" s="641"/>
      <c r="AY57" s="641"/>
      <c r="AZ57" s="641"/>
      <c r="BA57" s="642"/>
      <c r="BB57" s="648"/>
      <c r="BC57" s="649"/>
      <c r="BD57" s="649"/>
      <c r="BE57" s="649"/>
      <c r="BF57" s="649"/>
      <c r="BG57" s="649"/>
      <c r="BH57" s="649"/>
      <c r="BI57" s="649"/>
      <c r="BJ57" s="649"/>
      <c r="BK57" s="650"/>
      <c r="BL57" s="131"/>
      <c r="BV57" s="672"/>
      <c r="BW57" s="672"/>
      <c r="BX57" s="672"/>
      <c r="BY57" s="647"/>
      <c r="BZ57" s="641"/>
      <c r="CA57" s="641"/>
      <c r="CB57" s="641"/>
      <c r="CC57" s="641"/>
      <c r="CD57" s="641"/>
      <c r="CE57" s="128"/>
    </row>
    <row r="58" spans="24:83" ht="6" customHeight="1">
      <c r="X58" s="313"/>
      <c r="Y58" s="313"/>
      <c r="Z58" s="313"/>
      <c r="AA58" s="307"/>
      <c r="AB58" s="307"/>
      <c r="AC58" s="307"/>
      <c r="AD58" s="307"/>
      <c r="AE58" s="307"/>
      <c r="AF58" s="307"/>
      <c r="AQ58" s="295"/>
      <c r="AR58" s="641"/>
      <c r="AS58" s="641"/>
      <c r="AT58" s="641"/>
      <c r="AU58" s="641"/>
      <c r="AV58" s="641"/>
      <c r="AW58" s="641"/>
      <c r="AX58" s="641"/>
      <c r="AY58" s="641"/>
      <c r="AZ58" s="641"/>
      <c r="BA58" s="642"/>
      <c r="BB58" s="648"/>
      <c r="BC58" s="649"/>
      <c r="BD58" s="649"/>
      <c r="BE58" s="649"/>
      <c r="BF58" s="649"/>
      <c r="BG58" s="649"/>
      <c r="BH58" s="649"/>
      <c r="BI58" s="649"/>
      <c r="BJ58" s="649"/>
      <c r="BK58" s="650"/>
      <c r="BL58" s="700" t="s">
        <v>1375</v>
      </c>
      <c r="BM58" s="655"/>
      <c r="BN58" s="655"/>
      <c r="BO58" s="655"/>
      <c r="BP58" s="655"/>
      <c r="BQ58" s="655"/>
      <c r="BR58" s="655"/>
      <c r="BS58" s="655"/>
      <c r="BT58" s="655"/>
      <c r="BU58" s="655"/>
      <c r="BV58" s="672"/>
      <c r="BW58" s="672"/>
      <c r="BX58" s="672"/>
      <c r="BY58" s="641"/>
      <c r="BZ58" s="641"/>
      <c r="CA58" s="641"/>
      <c r="CB58" s="641"/>
      <c r="CC58" s="641"/>
      <c r="CD58" s="641"/>
      <c r="CE58" s="128"/>
    </row>
    <row r="59" spans="40:83" ht="6" customHeight="1" thickBot="1">
      <c r="AN59" s="129"/>
      <c r="AO59" s="129"/>
      <c r="AP59" s="129"/>
      <c r="AQ59" s="296"/>
      <c r="AR59" s="641"/>
      <c r="AS59" s="643"/>
      <c r="AT59" s="643"/>
      <c r="AU59" s="643"/>
      <c r="AV59" s="643"/>
      <c r="AW59" s="643"/>
      <c r="AX59" s="643"/>
      <c r="AY59" s="643"/>
      <c r="AZ59" s="643"/>
      <c r="BA59" s="644"/>
      <c r="BB59" s="651"/>
      <c r="BC59" s="652"/>
      <c r="BD59" s="652"/>
      <c r="BE59" s="652"/>
      <c r="BF59" s="652"/>
      <c r="BG59" s="652"/>
      <c r="BH59" s="652"/>
      <c r="BI59" s="652"/>
      <c r="BJ59" s="652"/>
      <c r="BK59" s="653"/>
      <c r="BL59" s="700"/>
      <c r="BM59" s="655"/>
      <c r="BN59" s="655"/>
      <c r="BO59" s="655"/>
      <c r="BP59" s="655"/>
      <c r="BQ59" s="655"/>
      <c r="BR59" s="655"/>
      <c r="BS59" s="655"/>
      <c r="BT59" s="655"/>
      <c r="BU59" s="655"/>
      <c r="CE59" s="128"/>
    </row>
    <row r="60" spans="40:73" ht="6" customHeight="1">
      <c r="AN60" s="129"/>
      <c r="AO60" s="129"/>
      <c r="AP60" s="129"/>
      <c r="AQ60" s="133"/>
      <c r="AR60" s="314">
        <f>COUNTIF(AU62:AZ71,"⑥*")</f>
        <v>0</v>
      </c>
      <c r="AS60" s="655">
        <v>3</v>
      </c>
      <c r="AT60" s="655"/>
      <c r="AU60" s="655"/>
      <c r="AV60" s="655" t="s">
        <v>1337</v>
      </c>
      <c r="AW60" s="655"/>
      <c r="AX60" s="656">
        <v>1</v>
      </c>
      <c r="AY60" s="656"/>
      <c r="AZ60" s="656"/>
      <c r="BA60" s="5"/>
      <c r="BB60" s="5"/>
      <c r="BC60" s="5">
        <f>COUNTIF(BF62:BK71,"⑥*")</f>
        <v>0</v>
      </c>
      <c r="BD60" s="655">
        <v>3</v>
      </c>
      <c r="BE60" s="655"/>
      <c r="BF60" s="655"/>
      <c r="BG60" s="655" t="s">
        <v>1337</v>
      </c>
      <c r="BH60" s="655"/>
      <c r="BI60" s="656">
        <f>IF(BF66="","",COUNTIF(BF62:BK71,"*6"))</f>
        <v>1</v>
      </c>
      <c r="BJ60" s="656"/>
      <c r="BK60" s="705"/>
      <c r="BL60" s="655"/>
      <c r="BM60" s="655"/>
      <c r="BN60" s="655"/>
      <c r="BO60" s="655"/>
      <c r="BP60" s="655"/>
      <c r="BQ60" s="655"/>
      <c r="BR60" s="655"/>
      <c r="BS60" s="655"/>
      <c r="BT60" s="655"/>
      <c r="BU60" s="655"/>
    </row>
    <row r="61" spans="40:66" ht="6" customHeight="1">
      <c r="AN61" s="129"/>
      <c r="AO61" s="129"/>
      <c r="AP61" s="129"/>
      <c r="AQ61" s="133"/>
      <c r="AR61" s="5"/>
      <c r="AS61" s="655"/>
      <c r="AT61" s="655"/>
      <c r="AU61" s="655"/>
      <c r="AV61" s="655"/>
      <c r="AW61" s="655"/>
      <c r="AX61" s="656"/>
      <c r="AY61" s="656"/>
      <c r="AZ61" s="656"/>
      <c r="BA61" s="5"/>
      <c r="BB61" s="129"/>
      <c r="BC61" s="5"/>
      <c r="BD61" s="655"/>
      <c r="BE61" s="655"/>
      <c r="BF61" s="655"/>
      <c r="BG61" s="655"/>
      <c r="BH61" s="655"/>
      <c r="BI61" s="656"/>
      <c r="BJ61" s="656"/>
      <c r="BK61" s="705"/>
      <c r="BL61" s="5"/>
      <c r="BM61" s="129"/>
      <c r="BN61" s="129"/>
    </row>
    <row r="62" spans="1:103" ht="6" customHeight="1">
      <c r="A62" s="395" t="s">
        <v>1368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AQ62" s="127"/>
      <c r="AR62" s="5"/>
      <c r="AU62" s="647"/>
      <c r="AV62" s="641"/>
      <c r="AW62" s="641"/>
      <c r="AX62" s="641"/>
      <c r="AY62" s="641"/>
      <c r="AZ62" s="641"/>
      <c r="BA62" s="5"/>
      <c r="BB62" s="129"/>
      <c r="BC62" s="5"/>
      <c r="BD62" s="128"/>
      <c r="BE62" s="128"/>
      <c r="BF62" s="647" t="s">
        <v>1620</v>
      </c>
      <c r="BG62" s="641"/>
      <c r="BH62" s="641"/>
      <c r="BI62" s="641"/>
      <c r="BJ62" s="641"/>
      <c r="BK62" s="642"/>
      <c r="CJ62" s="395" t="s">
        <v>1366</v>
      </c>
      <c r="CK62" s="395"/>
      <c r="CL62" s="395"/>
      <c r="CM62" s="395"/>
      <c r="CN62" s="395"/>
      <c r="CO62" s="395"/>
      <c r="CP62" s="395"/>
      <c r="CQ62" s="395"/>
      <c r="CR62" s="395"/>
      <c r="CS62" s="395"/>
      <c r="CT62" s="395"/>
      <c r="CU62" s="395"/>
      <c r="CV62" s="395"/>
      <c r="CW62" s="395"/>
      <c r="CX62" s="395"/>
      <c r="CY62" s="395"/>
    </row>
    <row r="63" spans="1:103" ht="6" customHeight="1" thickBot="1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AQ63" s="127"/>
      <c r="AR63" s="684" t="s">
        <v>1339</v>
      </c>
      <c r="AS63" s="684"/>
      <c r="AT63" s="684"/>
      <c r="AU63" s="641"/>
      <c r="AV63" s="641"/>
      <c r="AW63" s="641"/>
      <c r="AX63" s="641"/>
      <c r="AY63" s="641"/>
      <c r="AZ63" s="641"/>
      <c r="BA63" s="128"/>
      <c r="BC63" s="672" t="s">
        <v>1339</v>
      </c>
      <c r="BD63" s="672"/>
      <c r="BE63" s="672"/>
      <c r="BF63" s="641"/>
      <c r="BG63" s="641"/>
      <c r="BH63" s="641"/>
      <c r="BI63" s="641"/>
      <c r="BJ63" s="641"/>
      <c r="BK63" s="642"/>
      <c r="CF63" s="170"/>
      <c r="CG63" s="170"/>
      <c r="CH63" s="170"/>
      <c r="CI63" s="170"/>
      <c r="CJ63" s="395"/>
      <c r="CK63" s="395"/>
      <c r="CL63" s="395"/>
      <c r="CM63" s="395"/>
      <c r="CN63" s="395"/>
      <c r="CO63" s="395"/>
      <c r="CP63" s="395"/>
      <c r="CQ63" s="395"/>
      <c r="CR63" s="395"/>
      <c r="CS63" s="395"/>
      <c r="CT63" s="395"/>
      <c r="CU63" s="395"/>
      <c r="CV63" s="395"/>
      <c r="CW63" s="395"/>
      <c r="CX63" s="395"/>
      <c r="CY63" s="395"/>
    </row>
    <row r="64" spans="1:103" ht="6" customHeight="1" thickBo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293"/>
      <c r="T64" s="293"/>
      <c r="U64" s="293"/>
      <c r="V64" s="293"/>
      <c r="W64" s="128"/>
      <c r="AQ64" s="127"/>
      <c r="AR64" s="684"/>
      <c r="AS64" s="684"/>
      <c r="AT64" s="684"/>
      <c r="AU64" s="647" t="s">
        <v>1581</v>
      </c>
      <c r="AV64" s="641"/>
      <c r="AW64" s="641"/>
      <c r="AX64" s="641"/>
      <c r="AY64" s="641"/>
      <c r="AZ64" s="641"/>
      <c r="BA64" s="128"/>
      <c r="BC64" s="672"/>
      <c r="BD64" s="672"/>
      <c r="BE64" s="672"/>
      <c r="BF64" s="647" t="s">
        <v>1575</v>
      </c>
      <c r="BG64" s="641"/>
      <c r="BH64" s="641"/>
      <c r="BI64" s="641"/>
      <c r="BJ64" s="641"/>
      <c r="BK64" s="642"/>
      <c r="BV64" s="8"/>
      <c r="BW64" s="8"/>
      <c r="BX64" s="8"/>
      <c r="BY64" s="8"/>
      <c r="BZ64" s="8"/>
      <c r="CA64" s="8"/>
      <c r="CB64" s="8"/>
      <c r="CC64" s="8"/>
      <c r="CD64" s="8"/>
      <c r="CE64" s="171"/>
      <c r="CF64" s="128"/>
      <c r="CG64" s="128"/>
      <c r="CH64" s="128"/>
      <c r="CI64" s="128"/>
      <c r="CJ64" s="395"/>
      <c r="CK64" s="395"/>
      <c r="CL64" s="395"/>
      <c r="CM64" s="395"/>
      <c r="CN64" s="395"/>
      <c r="CO64" s="395"/>
      <c r="CP64" s="395"/>
      <c r="CQ64" s="395"/>
      <c r="CR64" s="395"/>
      <c r="CS64" s="395"/>
      <c r="CT64" s="395"/>
      <c r="CU64" s="395"/>
      <c r="CV64" s="395"/>
      <c r="CW64" s="395"/>
      <c r="CX64" s="395"/>
      <c r="CY64" s="395"/>
    </row>
    <row r="65" spans="1:103" ht="6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V65" s="294"/>
      <c r="W65" s="128"/>
      <c r="X65" s="128"/>
      <c r="AQ65" s="127"/>
      <c r="AR65" s="684"/>
      <c r="AS65" s="684"/>
      <c r="AT65" s="684"/>
      <c r="AU65" s="641"/>
      <c r="AV65" s="641"/>
      <c r="AW65" s="641"/>
      <c r="AX65" s="641"/>
      <c r="AY65" s="641"/>
      <c r="AZ65" s="641"/>
      <c r="BA65" s="128"/>
      <c r="BC65" s="672"/>
      <c r="BD65" s="672"/>
      <c r="BE65" s="672"/>
      <c r="BF65" s="641"/>
      <c r="BG65" s="641"/>
      <c r="BH65" s="641"/>
      <c r="BI65" s="641"/>
      <c r="BJ65" s="641"/>
      <c r="BK65" s="642"/>
      <c r="BV65" s="8"/>
      <c r="BW65" s="8"/>
      <c r="BX65" s="8"/>
      <c r="BY65" s="8"/>
      <c r="BZ65" s="8"/>
      <c r="CA65" s="8"/>
      <c r="CB65" s="8"/>
      <c r="CC65" s="8"/>
      <c r="CD65" s="8"/>
      <c r="CE65" s="171"/>
      <c r="CF65" s="128"/>
      <c r="CG65" s="128"/>
      <c r="CH65" s="128"/>
      <c r="CI65" s="128"/>
      <c r="CJ65" s="395"/>
      <c r="CK65" s="395"/>
      <c r="CL65" s="395"/>
      <c r="CM65" s="395"/>
      <c r="CN65" s="395"/>
      <c r="CO65" s="395"/>
      <c r="CP65" s="395"/>
      <c r="CQ65" s="395"/>
      <c r="CR65" s="395"/>
      <c r="CS65" s="395"/>
      <c r="CT65" s="395"/>
      <c r="CU65" s="395"/>
      <c r="CV65" s="395"/>
      <c r="CW65" s="395"/>
      <c r="CX65" s="395"/>
      <c r="CY65" s="395"/>
    </row>
    <row r="66" spans="1:103" ht="6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V66" s="295"/>
      <c r="W66" s="128"/>
      <c r="AQ66" s="127"/>
      <c r="AR66" s="684"/>
      <c r="AS66" s="684"/>
      <c r="AT66" s="684"/>
      <c r="AU66" s="647" t="s">
        <v>1593</v>
      </c>
      <c r="AV66" s="641"/>
      <c r="AW66" s="641"/>
      <c r="AX66" s="641"/>
      <c r="AY66" s="641"/>
      <c r="AZ66" s="641"/>
      <c r="BA66" s="128"/>
      <c r="BC66" s="672"/>
      <c r="BD66" s="672"/>
      <c r="BE66" s="672"/>
      <c r="BF66" s="647" t="s">
        <v>1579</v>
      </c>
      <c r="BG66" s="641"/>
      <c r="BH66" s="641"/>
      <c r="BI66" s="641"/>
      <c r="BJ66" s="641"/>
      <c r="BK66" s="642"/>
      <c r="BV66" s="8"/>
      <c r="BW66" s="8"/>
      <c r="BX66" s="8"/>
      <c r="BY66" s="8"/>
      <c r="BZ66" s="8"/>
      <c r="CA66" s="8"/>
      <c r="CB66" s="8"/>
      <c r="CC66" s="8"/>
      <c r="CD66" s="8"/>
      <c r="CE66" s="171"/>
      <c r="CF66" s="128"/>
      <c r="CJ66" s="395"/>
      <c r="CK66" s="395"/>
      <c r="CL66" s="395"/>
      <c r="CM66" s="395"/>
      <c r="CN66" s="395"/>
      <c r="CO66" s="395"/>
      <c r="CP66" s="395"/>
      <c r="CQ66" s="395"/>
      <c r="CR66" s="395"/>
      <c r="CS66" s="395"/>
      <c r="CT66" s="395"/>
      <c r="CU66" s="395"/>
      <c r="CV66" s="395"/>
      <c r="CW66" s="395"/>
      <c r="CX66" s="395"/>
      <c r="CY66" s="395"/>
    </row>
    <row r="67" spans="1:103" ht="6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V67" s="295"/>
      <c r="W67" s="128"/>
      <c r="AQ67" s="127"/>
      <c r="AR67" s="684"/>
      <c r="AS67" s="684"/>
      <c r="AT67" s="684"/>
      <c r="AU67" s="641"/>
      <c r="AV67" s="641"/>
      <c r="AW67" s="641"/>
      <c r="AX67" s="641"/>
      <c r="AY67" s="641"/>
      <c r="AZ67" s="641"/>
      <c r="BA67" s="128"/>
      <c r="BC67" s="672"/>
      <c r="BD67" s="672"/>
      <c r="BE67" s="672"/>
      <c r="BF67" s="641"/>
      <c r="BG67" s="641"/>
      <c r="BH67" s="641"/>
      <c r="BI67" s="641"/>
      <c r="BJ67" s="641"/>
      <c r="BK67" s="642"/>
      <c r="BV67" s="8"/>
      <c r="BW67" s="8"/>
      <c r="BX67" s="8"/>
      <c r="BY67" s="8"/>
      <c r="BZ67" s="8"/>
      <c r="CA67" s="8"/>
      <c r="CB67" s="8"/>
      <c r="CC67" s="8"/>
      <c r="CD67" s="8"/>
      <c r="CE67" s="171"/>
      <c r="CF67" s="128"/>
      <c r="CJ67" s="395"/>
      <c r="CK67" s="395"/>
      <c r="CL67" s="395"/>
      <c r="CM67" s="395"/>
      <c r="CN67" s="395"/>
      <c r="CO67" s="395"/>
      <c r="CP67" s="395"/>
      <c r="CQ67" s="395"/>
      <c r="CR67" s="395"/>
      <c r="CS67" s="395"/>
      <c r="CT67" s="395"/>
      <c r="CU67" s="395"/>
      <c r="CV67" s="395"/>
      <c r="CW67" s="395"/>
      <c r="CX67" s="395"/>
      <c r="CY67" s="395"/>
    </row>
    <row r="68" spans="1:83" ht="6" customHeight="1">
      <c r="A68" s="395" t="s">
        <v>1374</v>
      </c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1"/>
      <c r="V68" s="295"/>
      <c r="W68" s="673"/>
      <c r="X68" s="673"/>
      <c r="Y68" s="673"/>
      <c r="Z68" s="673"/>
      <c r="AA68" s="673"/>
      <c r="AB68" s="673"/>
      <c r="AC68" s="673"/>
      <c r="AD68" s="673"/>
      <c r="AE68" s="673"/>
      <c r="AF68" s="673"/>
      <c r="AQ68" s="127"/>
      <c r="AR68" s="684"/>
      <c r="AS68" s="684"/>
      <c r="AT68" s="684"/>
      <c r="AU68" s="647" t="s">
        <v>1594</v>
      </c>
      <c r="AV68" s="641"/>
      <c r="AW68" s="641"/>
      <c r="AX68" s="641"/>
      <c r="AY68" s="641"/>
      <c r="AZ68" s="641"/>
      <c r="BA68" s="128"/>
      <c r="BC68" s="672"/>
      <c r="BD68" s="672"/>
      <c r="BE68" s="672"/>
      <c r="BF68" s="647" t="s">
        <v>1590</v>
      </c>
      <c r="BG68" s="641"/>
      <c r="BH68" s="641"/>
      <c r="BI68" s="641"/>
      <c r="BJ68" s="641"/>
      <c r="BK68" s="642"/>
      <c r="BV68" s="691" t="s">
        <v>1369</v>
      </c>
      <c r="BW68" s="691"/>
      <c r="BX68" s="691"/>
      <c r="BY68" s="691"/>
      <c r="BZ68" s="691"/>
      <c r="CA68" s="691"/>
      <c r="CB68" s="691"/>
      <c r="CC68" s="691"/>
      <c r="CD68" s="691"/>
      <c r="CE68" s="692"/>
    </row>
    <row r="69" spans="1:102" ht="6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1"/>
      <c r="V69" s="295"/>
      <c r="W69" s="673"/>
      <c r="X69" s="673"/>
      <c r="Y69" s="673"/>
      <c r="Z69" s="673"/>
      <c r="AA69" s="673"/>
      <c r="AB69" s="673"/>
      <c r="AC69" s="673"/>
      <c r="AD69" s="673"/>
      <c r="AE69" s="673"/>
      <c r="AF69" s="673"/>
      <c r="AQ69" s="127"/>
      <c r="AR69" s="684"/>
      <c r="AS69" s="684"/>
      <c r="AT69" s="684"/>
      <c r="AU69" s="641"/>
      <c r="AV69" s="641"/>
      <c r="AW69" s="641"/>
      <c r="AX69" s="641"/>
      <c r="AY69" s="641"/>
      <c r="AZ69" s="641"/>
      <c r="BA69" s="128"/>
      <c r="BC69" s="672"/>
      <c r="BD69" s="672"/>
      <c r="BE69" s="672"/>
      <c r="BF69" s="641"/>
      <c r="BG69" s="641"/>
      <c r="BH69" s="641"/>
      <c r="BI69" s="641"/>
      <c r="BJ69" s="641"/>
      <c r="BK69" s="642"/>
      <c r="BV69" s="691"/>
      <c r="BW69" s="691"/>
      <c r="BX69" s="691"/>
      <c r="BY69" s="691"/>
      <c r="BZ69" s="691"/>
      <c r="CA69" s="691"/>
      <c r="CB69" s="691"/>
      <c r="CC69" s="691"/>
      <c r="CD69" s="691"/>
      <c r="CE69" s="692"/>
      <c r="CF69" s="5"/>
      <c r="CG69" s="129"/>
      <c r="CH69" s="129"/>
      <c r="CJ69" s="645" t="s">
        <v>1372</v>
      </c>
      <c r="CK69" s="645"/>
      <c r="CL69" s="645"/>
      <c r="CM69" s="645"/>
      <c r="CN69" s="645"/>
      <c r="CO69" s="645"/>
      <c r="CP69" s="645"/>
      <c r="CQ69" s="645"/>
      <c r="CR69" s="645"/>
      <c r="CS69" s="645"/>
      <c r="CT69" s="645"/>
      <c r="CU69" s="645"/>
      <c r="CV69" s="645"/>
      <c r="CW69" s="645"/>
      <c r="CX69" s="645"/>
    </row>
    <row r="70" spans="1:102" ht="6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1"/>
      <c r="T70" s="129"/>
      <c r="U70" s="129"/>
      <c r="V70" s="296"/>
      <c r="W70" s="673"/>
      <c r="X70" s="673"/>
      <c r="Y70" s="673"/>
      <c r="Z70" s="673"/>
      <c r="AA70" s="673"/>
      <c r="AB70" s="673"/>
      <c r="AC70" s="673"/>
      <c r="AD70" s="673"/>
      <c r="AE70" s="673"/>
      <c r="AF70" s="673"/>
      <c r="AQ70" s="127"/>
      <c r="AR70" s="684"/>
      <c r="AS70" s="684"/>
      <c r="AT70" s="684"/>
      <c r="AU70" s="647" t="s">
        <v>1580</v>
      </c>
      <c r="AV70" s="641"/>
      <c r="AW70" s="641"/>
      <c r="AX70" s="641"/>
      <c r="AY70" s="641"/>
      <c r="AZ70" s="641"/>
      <c r="BA70" s="128"/>
      <c r="BC70" s="672"/>
      <c r="BD70" s="672"/>
      <c r="BE70" s="672"/>
      <c r="BF70" s="641"/>
      <c r="BG70" s="641"/>
      <c r="BH70" s="641"/>
      <c r="BI70" s="641"/>
      <c r="BJ70" s="641"/>
      <c r="BK70" s="642"/>
      <c r="BV70" s="691"/>
      <c r="BW70" s="691"/>
      <c r="BX70" s="691"/>
      <c r="BY70" s="691"/>
      <c r="BZ70" s="691"/>
      <c r="CA70" s="691"/>
      <c r="CB70" s="691"/>
      <c r="CC70" s="691"/>
      <c r="CD70" s="691"/>
      <c r="CE70" s="692"/>
      <c r="CF70" s="5"/>
      <c r="CG70" s="129"/>
      <c r="CH70" s="129"/>
      <c r="CJ70" s="645"/>
      <c r="CK70" s="645"/>
      <c r="CL70" s="645"/>
      <c r="CM70" s="645"/>
      <c r="CN70" s="645"/>
      <c r="CO70" s="645"/>
      <c r="CP70" s="645"/>
      <c r="CQ70" s="645"/>
      <c r="CR70" s="645"/>
      <c r="CS70" s="645"/>
      <c r="CT70" s="645"/>
      <c r="CU70" s="645"/>
      <c r="CV70" s="645"/>
      <c r="CW70" s="645"/>
      <c r="CX70" s="645"/>
    </row>
    <row r="71" spans="10:102" ht="6" customHeight="1" thickBot="1">
      <c r="J71" s="688">
        <v>0.375</v>
      </c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296"/>
      <c r="W71" s="674"/>
      <c r="X71" s="674"/>
      <c r="Y71" s="674"/>
      <c r="Z71" s="674"/>
      <c r="AA71" s="674"/>
      <c r="AB71" s="674"/>
      <c r="AC71" s="674"/>
      <c r="AD71" s="674"/>
      <c r="AE71" s="674"/>
      <c r="AF71" s="674"/>
      <c r="AQ71" s="127"/>
      <c r="AR71" s="684"/>
      <c r="AS71" s="684"/>
      <c r="AT71" s="684"/>
      <c r="AU71" s="641"/>
      <c r="AV71" s="641"/>
      <c r="AW71" s="641"/>
      <c r="AX71" s="641"/>
      <c r="AY71" s="641"/>
      <c r="AZ71" s="641"/>
      <c r="BA71" s="128"/>
      <c r="BC71" s="672"/>
      <c r="BD71" s="672"/>
      <c r="BE71" s="672"/>
      <c r="BF71" s="641"/>
      <c r="BG71" s="641"/>
      <c r="BH71" s="641"/>
      <c r="BI71" s="641"/>
      <c r="BJ71" s="641"/>
      <c r="BK71" s="642"/>
      <c r="BV71" s="691"/>
      <c r="BW71" s="691"/>
      <c r="BX71" s="691"/>
      <c r="BY71" s="691"/>
      <c r="BZ71" s="691"/>
      <c r="CA71" s="691"/>
      <c r="CB71" s="691"/>
      <c r="CC71" s="691"/>
      <c r="CD71" s="691"/>
      <c r="CE71" s="692"/>
      <c r="CF71" s="5"/>
      <c r="CG71" s="129"/>
      <c r="CH71" s="129"/>
      <c r="CJ71" s="645"/>
      <c r="CK71" s="645"/>
      <c r="CL71" s="645"/>
      <c r="CM71" s="645"/>
      <c r="CN71" s="645"/>
      <c r="CO71" s="645"/>
      <c r="CP71" s="645"/>
      <c r="CQ71" s="645"/>
      <c r="CR71" s="645"/>
      <c r="CS71" s="645"/>
      <c r="CT71" s="645"/>
      <c r="CU71" s="645"/>
      <c r="CV71" s="645"/>
      <c r="CW71" s="645"/>
      <c r="CX71" s="645"/>
    </row>
    <row r="72" spans="10:102" ht="6" customHeight="1"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5"/>
      <c r="W72" s="10"/>
      <c r="X72" s="5">
        <f>COUNTIF(AA74:AF83,"⑥*")</f>
        <v>0</v>
      </c>
      <c r="Y72" s="682" t="s">
        <v>1582</v>
      </c>
      <c r="Z72" s="655"/>
      <c r="AA72" s="655"/>
      <c r="AB72" s="655"/>
      <c r="AC72" s="655"/>
      <c r="AD72" s="655"/>
      <c r="AE72" s="655"/>
      <c r="AF72" s="655"/>
      <c r="AG72" s="131"/>
      <c r="AQ72" s="127"/>
      <c r="BK72" s="295"/>
      <c r="BV72" s="127"/>
      <c r="BW72" s="314">
        <f>COUNTIF(BZ74:CE83,"⑥*")</f>
        <v>0</v>
      </c>
      <c r="BX72" s="693" t="s">
        <v>1604</v>
      </c>
      <c r="BY72" s="676"/>
      <c r="BZ72" s="676"/>
      <c r="CA72" s="676"/>
      <c r="CB72" s="676"/>
      <c r="CC72" s="676"/>
      <c r="CD72" s="676"/>
      <c r="CE72" s="676"/>
      <c r="CF72" s="298"/>
      <c r="CG72" s="129"/>
      <c r="CH72" s="129"/>
      <c r="CJ72" s="645"/>
      <c r="CK72" s="645"/>
      <c r="CL72" s="645"/>
      <c r="CM72" s="645"/>
      <c r="CN72" s="645"/>
      <c r="CO72" s="645"/>
      <c r="CP72" s="645"/>
      <c r="CQ72" s="645"/>
      <c r="CR72" s="645"/>
      <c r="CS72" s="645"/>
      <c r="CT72" s="645"/>
      <c r="CU72" s="645"/>
      <c r="CV72" s="645"/>
      <c r="CW72" s="645"/>
      <c r="CX72" s="645"/>
    </row>
    <row r="73" spans="10:102" ht="6" customHeight="1"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5"/>
      <c r="W73" s="10"/>
      <c r="X73" s="5"/>
      <c r="Y73" s="655"/>
      <c r="Z73" s="655"/>
      <c r="AA73" s="655"/>
      <c r="AB73" s="655"/>
      <c r="AC73" s="655"/>
      <c r="AD73" s="655"/>
      <c r="AE73" s="655"/>
      <c r="AF73" s="655"/>
      <c r="AG73" s="131"/>
      <c r="AQ73" s="127"/>
      <c r="BK73" s="295"/>
      <c r="BV73" s="127"/>
      <c r="BW73" s="5"/>
      <c r="BX73" s="655"/>
      <c r="BY73" s="655"/>
      <c r="BZ73" s="655"/>
      <c r="CA73" s="655"/>
      <c r="CB73" s="655"/>
      <c r="CC73" s="655"/>
      <c r="CD73" s="655"/>
      <c r="CE73" s="655"/>
      <c r="CF73" s="298"/>
      <c r="CG73" s="129"/>
      <c r="CH73" s="129"/>
      <c r="CJ73" s="688">
        <v>0.375</v>
      </c>
      <c r="CK73" s="395"/>
      <c r="CL73" s="395"/>
      <c r="CM73" s="395"/>
      <c r="CN73" s="395"/>
      <c r="CO73" s="395"/>
      <c r="CP73" s="395"/>
      <c r="CQ73" s="395"/>
      <c r="CR73" s="395"/>
      <c r="CS73" s="395"/>
      <c r="CT73" s="395"/>
      <c r="CU73" s="395"/>
      <c r="CV73" s="395"/>
      <c r="CW73" s="395"/>
      <c r="CX73" s="395"/>
    </row>
    <row r="74" spans="22:102" ht="6" customHeight="1">
      <c r="V74" s="127"/>
      <c r="X74" s="5"/>
      <c r="AA74" s="675" t="s">
        <v>1579</v>
      </c>
      <c r="AB74" s="641"/>
      <c r="AC74" s="641"/>
      <c r="AD74" s="641"/>
      <c r="AE74" s="641"/>
      <c r="AF74" s="641"/>
      <c r="AG74" s="131"/>
      <c r="AQ74" s="127"/>
      <c r="BK74" s="295"/>
      <c r="BV74" s="127"/>
      <c r="BW74" s="5"/>
      <c r="BZ74" s="647" t="s">
        <v>1605</v>
      </c>
      <c r="CA74" s="641"/>
      <c r="CB74" s="641"/>
      <c r="CC74" s="641"/>
      <c r="CD74" s="641"/>
      <c r="CE74" s="641"/>
      <c r="CF74" s="319"/>
      <c r="CJ74" s="395"/>
      <c r="CK74" s="395"/>
      <c r="CL74" s="395"/>
      <c r="CM74" s="395"/>
      <c r="CN74" s="395"/>
      <c r="CO74" s="395"/>
      <c r="CP74" s="395"/>
      <c r="CQ74" s="395"/>
      <c r="CR74" s="395"/>
      <c r="CS74" s="395"/>
      <c r="CT74" s="395"/>
      <c r="CU74" s="395"/>
      <c r="CV74" s="395"/>
      <c r="CW74" s="395"/>
      <c r="CX74" s="395"/>
    </row>
    <row r="75" spans="1:102" ht="6" customHeight="1">
      <c r="A75" s="395" t="s">
        <v>1373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V75" s="127"/>
      <c r="X75" s="684" t="s">
        <v>1336</v>
      </c>
      <c r="Y75" s="684"/>
      <c r="Z75" s="684"/>
      <c r="AA75" s="641"/>
      <c r="AB75" s="641"/>
      <c r="AC75" s="641"/>
      <c r="AD75" s="641"/>
      <c r="AE75" s="641"/>
      <c r="AF75" s="641"/>
      <c r="AG75" s="131"/>
      <c r="AQ75" s="127"/>
      <c r="BK75" s="295"/>
      <c r="BV75" s="127"/>
      <c r="BW75" s="684" t="s">
        <v>1336</v>
      </c>
      <c r="BX75" s="684"/>
      <c r="BY75" s="684"/>
      <c r="BZ75" s="641"/>
      <c r="CA75" s="641"/>
      <c r="CB75" s="641"/>
      <c r="CC75" s="641"/>
      <c r="CD75" s="641"/>
      <c r="CE75" s="641"/>
      <c r="CF75" s="319"/>
      <c r="CJ75" s="395"/>
      <c r="CK75" s="395"/>
      <c r="CL75" s="395"/>
      <c r="CM75" s="395"/>
      <c r="CN75" s="395"/>
      <c r="CO75" s="395"/>
      <c r="CP75" s="395"/>
      <c r="CQ75" s="395"/>
      <c r="CR75" s="395"/>
      <c r="CS75" s="395"/>
      <c r="CT75" s="395"/>
      <c r="CU75" s="395"/>
      <c r="CV75" s="395"/>
      <c r="CW75" s="395"/>
      <c r="CX75" s="395"/>
    </row>
    <row r="76" spans="1:103" ht="6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V76" s="127"/>
      <c r="X76" s="684"/>
      <c r="Y76" s="684"/>
      <c r="Z76" s="684"/>
      <c r="AA76" s="647" t="s">
        <v>1575</v>
      </c>
      <c r="AB76" s="641"/>
      <c r="AC76" s="641"/>
      <c r="AD76" s="641"/>
      <c r="AE76" s="641"/>
      <c r="AF76" s="641"/>
      <c r="AG76" s="131"/>
      <c r="AQ76" s="127"/>
      <c r="BK76" s="295"/>
      <c r="BV76" s="127"/>
      <c r="BW76" s="684"/>
      <c r="BX76" s="684"/>
      <c r="BY76" s="684"/>
      <c r="BZ76" s="647" t="s">
        <v>1605</v>
      </c>
      <c r="CA76" s="641"/>
      <c r="CB76" s="641"/>
      <c r="CC76" s="641"/>
      <c r="CD76" s="641"/>
      <c r="CE76" s="641"/>
      <c r="CF76" s="319"/>
      <c r="CJ76" s="395" t="s">
        <v>1369</v>
      </c>
      <c r="CK76" s="395"/>
      <c r="CL76" s="395"/>
      <c r="CM76" s="395"/>
      <c r="CN76" s="395"/>
      <c r="CO76" s="395"/>
      <c r="CP76" s="395"/>
      <c r="CQ76" s="395"/>
      <c r="CR76" s="395"/>
      <c r="CS76" s="395"/>
      <c r="CT76" s="395"/>
      <c r="CU76" s="395"/>
      <c r="CV76" s="395"/>
      <c r="CW76" s="395"/>
      <c r="CX76" s="395"/>
      <c r="CY76" s="395"/>
    </row>
    <row r="77" spans="1:103" ht="6" customHeight="1" thickBo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125"/>
      <c r="T77" s="125"/>
      <c r="U77" s="125"/>
      <c r="V77" s="130"/>
      <c r="X77" s="684"/>
      <c r="Y77" s="684"/>
      <c r="Z77" s="684"/>
      <c r="AA77" s="641"/>
      <c r="AB77" s="641"/>
      <c r="AC77" s="641"/>
      <c r="AD77" s="641"/>
      <c r="AE77" s="641"/>
      <c r="AF77" s="641"/>
      <c r="AG77" s="131"/>
      <c r="AQ77" s="127"/>
      <c r="BK77" s="295"/>
      <c r="BV77" s="127"/>
      <c r="BW77" s="684"/>
      <c r="BX77" s="684"/>
      <c r="BY77" s="684"/>
      <c r="BZ77" s="641"/>
      <c r="CA77" s="641"/>
      <c r="CB77" s="641"/>
      <c r="CC77" s="641"/>
      <c r="CD77" s="641"/>
      <c r="CE77" s="641"/>
      <c r="CF77" s="319"/>
      <c r="CJ77" s="395"/>
      <c r="CK77" s="395"/>
      <c r="CL77" s="395"/>
      <c r="CM77" s="395"/>
      <c r="CN77" s="395"/>
      <c r="CO77" s="395"/>
      <c r="CP77" s="395"/>
      <c r="CQ77" s="395"/>
      <c r="CR77" s="395"/>
      <c r="CS77" s="395"/>
      <c r="CT77" s="395"/>
      <c r="CU77" s="395"/>
      <c r="CV77" s="395"/>
      <c r="CW77" s="395"/>
      <c r="CX77" s="395"/>
      <c r="CY77" s="395"/>
    </row>
    <row r="78" spans="1:103" ht="6" customHeight="1" thickBo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X78" s="684"/>
      <c r="Y78" s="684"/>
      <c r="Z78" s="684"/>
      <c r="AA78" s="647" t="s">
        <v>1580</v>
      </c>
      <c r="AB78" s="641"/>
      <c r="AC78" s="641"/>
      <c r="AD78" s="641"/>
      <c r="AE78" s="641"/>
      <c r="AF78" s="641"/>
      <c r="AG78" s="131"/>
      <c r="AQ78" s="127"/>
      <c r="BK78" s="295"/>
      <c r="BV78" s="127"/>
      <c r="BW78" s="684"/>
      <c r="BX78" s="684"/>
      <c r="BY78" s="684"/>
      <c r="BZ78" s="647" t="s">
        <v>1606</v>
      </c>
      <c r="CA78" s="641"/>
      <c r="CB78" s="641"/>
      <c r="CC78" s="641"/>
      <c r="CD78" s="641"/>
      <c r="CE78" s="641"/>
      <c r="CF78" s="320"/>
      <c r="CG78" s="293"/>
      <c r="CH78" s="293"/>
      <c r="CI78" s="293"/>
      <c r="CJ78" s="395"/>
      <c r="CK78" s="395"/>
      <c r="CL78" s="395"/>
      <c r="CM78" s="395"/>
      <c r="CN78" s="395"/>
      <c r="CO78" s="395"/>
      <c r="CP78" s="395"/>
      <c r="CQ78" s="395"/>
      <c r="CR78" s="395"/>
      <c r="CS78" s="395"/>
      <c r="CT78" s="395"/>
      <c r="CU78" s="395"/>
      <c r="CV78" s="395"/>
      <c r="CW78" s="395"/>
      <c r="CX78" s="395"/>
      <c r="CY78" s="395"/>
    </row>
    <row r="79" spans="1:103" ht="6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X79" s="684"/>
      <c r="Y79" s="684"/>
      <c r="Z79" s="684"/>
      <c r="AA79" s="641"/>
      <c r="AB79" s="641"/>
      <c r="AC79" s="641"/>
      <c r="AD79" s="641"/>
      <c r="AE79" s="641"/>
      <c r="AF79" s="641"/>
      <c r="AG79" s="131"/>
      <c r="AQ79" s="127"/>
      <c r="BK79" s="295"/>
      <c r="BV79" s="127"/>
      <c r="BW79" s="684"/>
      <c r="BX79" s="684"/>
      <c r="BY79" s="684"/>
      <c r="BZ79" s="641"/>
      <c r="CA79" s="641"/>
      <c r="CB79" s="641"/>
      <c r="CC79" s="641"/>
      <c r="CD79" s="641"/>
      <c r="CE79" s="641"/>
      <c r="CF79" s="128"/>
      <c r="CJ79" s="395"/>
      <c r="CK79" s="395"/>
      <c r="CL79" s="395"/>
      <c r="CM79" s="395"/>
      <c r="CN79" s="395"/>
      <c r="CO79" s="395"/>
      <c r="CP79" s="395"/>
      <c r="CQ79" s="395"/>
      <c r="CR79" s="395"/>
      <c r="CS79" s="395"/>
      <c r="CT79" s="395"/>
      <c r="CU79" s="395"/>
      <c r="CV79" s="395"/>
      <c r="CW79" s="395"/>
      <c r="CX79" s="395"/>
      <c r="CY79" s="395"/>
    </row>
    <row r="80" spans="1:103" ht="6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X80" s="684"/>
      <c r="Y80" s="684"/>
      <c r="Z80" s="684"/>
      <c r="AA80" s="647" t="s">
        <v>1575</v>
      </c>
      <c r="AB80" s="641"/>
      <c r="AC80" s="641"/>
      <c r="AD80" s="641"/>
      <c r="AE80" s="641"/>
      <c r="AF80" s="641"/>
      <c r="AG80" s="131"/>
      <c r="AQ80" s="127"/>
      <c r="BK80" s="295"/>
      <c r="BV80" s="127"/>
      <c r="BW80" s="684"/>
      <c r="BX80" s="684"/>
      <c r="BY80" s="684"/>
      <c r="BZ80" s="647" t="s">
        <v>1607</v>
      </c>
      <c r="CA80" s="641"/>
      <c r="CB80" s="641"/>
      <c r="CC80" s="641"/>
      <c r="CD80" s="641"/>
      <c r="CE80" s="641"/>
      <c r="CF80" s="128"/>
      <c r="CJ80" s="395"/>
      <c r="CK80" s="395"/>
      <c r="CL80" s="395"/>
      <c r="CM80" s="395"/>
      <c r="CN80" s="395"/>
      <c r="CO80" s="395"/>
      <c r="CP80" s="395"/>
      <c r="CQ80" s="395"/>
      <c r="CR80" s="395"/>
      <c r="CS80" s="395"/>
      <c r="CT80" s="395"/>
      <c r="CU80" s="395"/>
      <c r="CV80" s="395"/>
      <c r="CW80" s="395"/>
      <c r="CX80" s="395"/>
      <c r="CY80" s="395"/>
    </row>
    <row r="81" spans="24:103" ht="6" customHeight="1">
      <c r="X81" s="684"/>
      <c r="Y81" s="684"/>
      <c r="Z81" s="684"/>
      <c r="AA81" s="641"/>
      <c r="AB81" s="641"/>
      <c r="AC81" s="641"/>
      <c r="AD81" s="641"/>
      <c r="AE81" s="641"/>
      <c r="AF81" s="641"/>
      <c r="AG81" s="131"/>
      <c r="AQ81" s="127"/>
      <c r="BK81" s="295"/>
      <c r="BV81" s="127"/>
      <c r="BW81" s="684"/>
      <c r="BX81" s="684"/>
      <c r="BY81" s="684"/>
      <c r="BZ81" s="641"/>
      <c r="CA81" s="641"/>
      <c r="CB81" s="641"/>
      <c r="CC81" s="641"/>
      <c r="CD81" s="641"/>
      <c r="CE81" s="641"/>
      <c r="CF81" s="128"/>
      <c r="CJ81" s="395"/>
      <c r="CK81" s="395"/>
      <c r="CL81" s="395"/>
      <c r="CM81" s="395"/>
      <c r="CN81" s="395"/>
      <c r="CO81" s="395"/>
      <c r="CP81" s="395"/>
      <c r="CQ81" s="395"/>
      <c r="CR81" s="395"/>
      <c r="CS81" s="395"/>
      <c r="CT81" s="395"/>
      <c r="CU81" s="395"/>
      <c r="CV81" s="395"/>
      <c r="CW81" s="395"/>
      <c r="CX81" s="395"/>
      <c r="CY81" s="395"/>
    </row>
    <row r="82" spans="24:84" ht="6" customHeight="1">
      <c r="X82" s="684"/>
      <c r="Y82" s="684"/>
      <c r="Z82" s="684"/>
      <c r="AA82" s="647" t="s">
        <v>1581</v>
      </c>
      <c r="AB82" s="641"/>
      <c r="AC82" s="641"/>
      <c r="AD82" s="641"/>
      <c r="AE82" s="641"/>
      <c r="AF82" s="641"/>
      <c r="AG82" s="679"/>
      <c r="AH82" s="641"/>
      <c r="AI82" s="641"/>
      <c r="AJ82" s="641"/>
      <c r="AK82" s="641"/>
      <c r="AL82" s="641"/>
      <c r="AM82" s="641"/>
      <c r="AN82" s="641"/>
      <c r="AO82" s="641"/>
      <c r="AP82" s="641"/>
      <c r="AQ82" s="665"/>
      <c r="BK82" s="295"/>
      <c r="BL82" s="694" t="s">
        <v>1615</v>
      </c>
      <c r="BM82" s="694"/>
      <c r="BN82" s="694"/>
      <c r="BO82" s="694"/>
      <c r="BP82" s="694"/>
      <c r="BQ82" s="694"/>
      <c r="BR82" s="694"/>
      <c r="BS82" s="694"/>
      <c r="BT82" s="694"/>
      <c r="BU82" s="694"/>
      <c r="BV82" s="695"/>
      <c r="BW82" s="684"/>
      <c r="BX82" s="684"/>
      <c r="BY82" s="684"/>
      <c r="BZ82" s="647" t="s">
        <v>1608</v>
      </c>
      <c r="CA82" s="641"/>
      <c r="CB82" s="641"/>
      <c r="CC82" s="641"/>
      <c r="CD82" s="641"/>
      <c r="CE82" s="641"/>
      <c r="CF82" s="128"/>
    </row>
    <row r="83" spans="24:84" ht="6" customHeight="1">
      <c r="X83" s="12"/>
      <c r="Y83" s="12"/>
      <c r="Z83" s="12"/>
      <c r="AA83" s="641"/>
      <c r="AB83" s="641"/>
      <c r="AC83" s="641"/>
      <c r="AD83" s="641"/>
      <c r="AE83" s="641"/>
      <c r="AF83" s="641"/>
      <c r="AG83" s="679"/>
      <c r="AH83" s="641"/>
      <c r="AI83" s="641"/>
      <c r="AJ83" s="641"/>
      <c r="AK83" s="641"/>
      <c r="AL83" s="641"/>
      <c r="AM83" s="641"/>
      <c r="AN83" s="641"/>
      <c r="AO83" s="641"/>
      <c r="AP83" s="641"/>
      <c r="AQ83" s="665"/>
      <c r="BK83" s="295"/>
      <c r="BL83" s="694"/>
      <c r="BM83" s="694"/>
      <c r="BN83" s="694"/>
      <c r="BO83" s="694"/>
      <c r="BP83" s="694"/>
      <c r="BQ83" s="694"/>
      <c r="BR83" s="694"/>
      <c r="BS83" s="694"/>
      <c r="BT83" s="694"/>
      <c r="BU83" s="694"/>
      <c r="BV83" s="695"/>
      <c r="BW83" s="684"/>
      <c r="BX83" s="684"/>
      <c r="BY83" s="684"/>
      <c r="BZ83" s="641"/>
      <c r="CA83" s="641"/>
      <c r="CB83" s="641"/>
      <c r="CC83" s="641"/>
      <c r="CD83" s="641"/>
      <c r="CE83" s="641"/>
      <c r="CF83" s="128"/>
    </row>
    <row r="84" spans="12:92" ht="6" customHeight="1">
      <c r="L84" s="395" t="s">
        <v>1345</v>
      </c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  <c r="X84" s="395"/>
      <c r="Y84" s="395"/>
      <c r="Z84" s="395"/>
      <c r="AA84" s="395"/>
      <c r="AB84" s="395"/>
      <c r="AD84" s="395"/>
      <c r="AE84" s="395"/>
      <c r="AF84" s="641"/>
      <c r="AG84" s="679"/>
      <c r="AH84" s="641"/>
      <c r="AI84" s="641"/>
      <c r="AJ84" s="641"/>
      <c r="AK84" s="641"/>
      <c r="AL84" s="641"/>
      <c r="AM84" s="641"/>
      <c r="AN84" s="641"/>
      <c r="AO84" s="641"/>
      <c r="AP84" s="641"/>
      <c r="AQ84" s="665"/>
      <c r="BK84" s="295"/>
      <c r="BL84" s="694"/>
      <c r="BM84" s="694"/>
      <c r="BN84" s="694"/>
      <c r="BO84" s="694"/>
      <c r="BP84" s="694"/>
      <c r="BQ84" s="694"/>
      <c r="BR84" s="694"/>
      <c r="BS84" s="694"/>
      <c r="BT84" s="694"/>
      <c r="BU84" s="694"/>
      <c r="BV84" s="695"/>
      <c r="BW84" s="669"/>
      <c r="BX84" s="395"/>
      <c r="BY84" s="395"/>
      <c r="BZ84" s="645" t="s">
        <v>1372</v>
      </c>
      <c r="CA84" s="645"/>
      <c r="CB84" s="645"/>
      <c r="CC84" s="645"/>
      <c r="CD84" s="645"/>
      <c r="CE84" s="645"/>
      <c r="CF84" s="645"/>
      <c r="CG84" s="645"/>
      <c r="CH84" s="645"/>
      <c r="CI84" s="645"/>
      <c r="CJ84" s="645"/>
      <c r="CK84" s="645"/>
      <c r="CL84" s="645"/>
      <c r="CM84" s="645"/>
      <c r="CN84" s="645"/>
    </row>
    <row r="85" spans="12:92" ht="6" customHeight="1" thickBot="1"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D85" s="395"/>
      <c r="AE85" s="395"/>
      <c r="AF85" s="641"/>
      <c r="AG85" s="680"/>
      <c r="AH85" s="666"/>
      <c r="AI85" s="666"/>
      <c r="AJ85" s="666"/>
      <c r="AK85" s="666"/>
      <c r="AL85" s="666"/>
      <c r="AM85" s="666"/>
      <c r="AN85" s="666"/>
      <c r="AO85" s="666"/>
      <c r="AP85" s="666"/>
      <c r="AQ85" s="667"/>
      <c r="BK85" s="295"/>
      <c r="BL85" s="696"/>
      <c r="BM85" s="696"/>
      <c r="BN85" s="696"/>
      <c r="BO85" s="696"/>
      <c r="BP85" s="696"/>
      <c r="BQ85" s="696"/>
      <c r="BR85" s="696"/>
      <c r="BS85" s="696"/>
      <c r="BT85" s="696"/>
      <c r="BU85" s="696"/>
      <c r="BV85" s="697"/>
      <c r="BW85" s="669"/>
      <c r="BX85" s="395"/>
      <c r="BY85" s="395"/>
      <c r="BZ85" s="645"/>
      <c r="CA85" s="645"/>
      <c r="CB85" s="645"/>
      <c r="CC85" s="645"/>
      <c r="CD85" s="645"/>
      <c r="CE85" s="645"/>
      <c r="CF85" s="645"/>
      <c r="CG85" s="645"/>
      <c r="CH85" s="645"/>
      <c r="CI85" s="645"/>
      <c r="CJ85" s="645"/>
      <c r="CK85" s="645"/>
      <c r="CL85" s="645"/>
      <c r="CM85" s="645"/>
      <c r="CN85" s="645"/>
    </row>
    <row r="86" spans="12:92" ht="6" customHeight="1"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D86" s="395"/>
      <c r="AE86" s="395"/>
      <c r="AF86" s="641"/>
      <c r="AG86" s="321"/>
      <c r="AI86" s="5">
        <f>COUNTIF(AL88:AQ97,"⑥*")</f>
        <v>0</v>
      </c>
      <c r="AJ86" s="655">
        <v>5</v>
      </c>
      <c r="AK86" s="655"/>
      <c r="AL86" s="655"/>
      <c r="AM86" s="655" t="s">
        <v>1333</v>
      </c>
      <c r="AN86" s="655"/>
      <c r="AO86" s="656">
        <f>IF(AL92="","",COUNTIF(AL88:AQ97,"*6"))</f>
        <v>0</v>
      </c>
      <c r="AP86" s="656"/>
      <c r="AQ86" s="656"/>
      <c r="AR86" s="128"/>
      <c r="AS86" s="128"/>
      <c r="AT86" s="128"/>
      <c r="BN86" s="5">
        <f>COUNTIF(BQ88:BV97,"⑥*")</f>
        <v>0</v>
      </c>
      <c r="BO86" s="655">
        <v>5</v>
      </c>
      <c r="BP86" s="655"/>
      <c r="BQ86" s="655"/>
      <c r="BR86" s="655" t="s">
        <v>1333</v>
      </c>
      <c r="BS86" s="655"/>
      <c r="BT86" s="703">
        <v>0</v>
      </c>
      <c r="BU86" s="703"/>
      <c r="BV86" s="704"/>
      <c r="BW86" s="641"/>
      <c r="BX86" s="395"/>
      <c r="BY86" s="395"/>
      <c r="BZ86" s="645"/>
      <c r="CA86" s="645"/>
      <c r="CB86" s="645"/>
      <c r="CC86" s="645"/>
      <c r="CD86" s="645"/>
      <c r="CE86" s="645"/>
      <c r="CF86" s="645"/>
      <c r="CG86" s="645"/>
      <c r="CH86" s="645"/>
      <c r="CI86" s="645"/>
      <c r="CJ86" s="645"/>
      <c r="CK86" s="645"/>
      <c r="CL86" s="645"/>
      <c r="CM86" s="645"/>
      <c r="CN86" s="645"/>
    </row>
    <row r="87" spans="12:92" ht="6" customHeight="1"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D87" s="395"/>
      <c r="AE87" s="395"/>
      <c r="AF87" s="641"/>
      <c r="AG87" s="319"/>
      <c r="AI87" s="5"/>
      <c r="AJ87" s="655"/>
      <c r="AK87" s="655"/>
      <c r="AL87" s="655"/>
      <c r="AM87" s="655"/>
      <c r="AN87" s="655"/>
      <c r="AO87" s="656"/>
      <c r="AP87" s="656"/>
      <c r="AQ87" s="656"/>
      <c r="AR87" s="128"/>
      <c r="AS87" s="128"/>
      <c r="AT87" s="128"/>
      <c r="BN87" s="5"/>
      <c r="BO87" s="655"/>
      <c r="BP87" s="655"/>
      <c r="BQ87" s="655"/>
      <c r="BR87" s="655"/>
      <c r="BS87" s="655"/>
      <c r="BT87" s="656"/>
      <c r="BU87" s="656"/>
      <c r="BV87" s="705"/>
      <c r="BW87" s="641"/>
      <c r="BX87" s="395"/>
      <c r="BY87" s="395"/>
      <c r="BZ87" s="645"/>
      <c r="CA87" s="645"/>
      <c r="CB87" s="645"/>
      <c r="CC87" s="645"/>
      <c r="CD87" s="645"/>
      <c r="CE87" s="645"/>
      <c r="CF87" s="645"/>
      <c r="CG87" s="645"/>
      <c r="CH87" s="645"/>
      <c r="CI87" s="645"/>
      <c r="CJ87" s="645"/>
      <c r="CK87" s="645"/>
      <c r="CL87" s="645"/>
      <c r="CM87" s="645"/>
      <c r="CN87" s="645"/>
    </row>
    <row r="88" spans="22:87" ht="6" customHeight="1">
      <c r="V88" s="688">
        <v>0.4166666666666667</v>
      </c>
      <c r="W88" s="395"/>
      <c r="X88" s="395"/>
      <c r="Y88" s="395"/>
      <c r="Z88" s="395"/>
      <c r="AA88" s="395"/>
      <c r="AB88" s="395"/>
      <c r="AC88" s="395"/>
      <c r="AD88" s="395"/>
      <c r="AE88" s="395"/>
      <c r="AF88" s="641"/>
      <c r="AG88" s="319"/>
      <c r="AI88" s="5"/>
      <c r="AJ88" s="128"/>
      <c r="AK88" s="128"/>
      <c r="AL88" s="647" t="s">
        <v>1579</v>
      </c>
      <c r="AM88" s="641"/>
      <c r="AN88" s="641"/>
      <c r="AO88" s="641"/>
      <c r="AP88" s="641"/>
      <c r="AQ88" s="641"/>
      <c r="AR88" s="128"/>
      <c r="AS88" s="128"/>
      <c r="AT88" s="128"/>
      <c r="BN88" s="5"/>
      <c r="BO88" s="128"/>
      <c r="BP88" s="128"/>
      <c r="BQ88" s="675" t="s">
        <v>1613</v>
      </c>
      <c r="BR88" s="641"/>
      <c r="BS88" s="641"/>
      <c r="BT88" s="641"/>
      <c r="BU88" s="641"/>
      <c r="BV88" s="642"/>
      <c r="BZ88" s="688">
        <v>0.4166666666666667</v>
      </c>
      <c r="CA88" s="395"/>
      <c r="CB88" s="395"/>
      <c r="CC88" s="395"/>
      <c r="CD88" s="395"/>
      <c r="CE88" s="395"/>
      <c r="CF88" s="395"/>
      <c r="CG88" s="395"/>
      <c r="CH88" s="395"/>
      <c r="CI88" s="395"/>
    </row>
    <row r="89" spans="1:103" ht="6" customHeight="1">
      <c r="A89" s="395" t="s">
        <v>1362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V89" s="395"/>
      <c r="W89" s="395"/>
      <c r="X89" s="395"/>
      <c r="Y89" s="395"/>
      <c r="Z89" s="395"/>
      <c r="AA89" s="395"/>
      <c r="AB89" s="395"/>
      <c r="AC89" s="395"/>
      <c r="AD89" s="395"/>
      <c r="AE89" s="395"/>
      <c r="AF89" s="641"/>
      <c r="AG89" s="319"/>
      <c r="AI89" s="672" t="s">
        <v>1339</v>
      </c>
      <c r="AJ89" s="672"/>
      <c r="AK89" s="672"/>
      <c r="AL89" s="641"/>
      <c r="AM89" s="641"/>
      <c r="AN89" s="641"/>
      <c r="AO89" s="641"/>
      <c r="AP89" s="641"/>
      <c r="AQ89" s="641"/>
      <c r="BN89" s="672" t="s">
        <v>1339</v>
      </c>
      <c r="BO89" s="672"/>
      <c r="BP89" s="672"/>
      <c r="BQ89" s="641"/>
      <c r="BR89" s="641"/>
      <c r="BS89" s="641"/>
      <c r="BT89" s="641"/>
      <c r="BU89" s="641"/>
      <c r="BV89" s="642"/>
      <c r="BZ89" s="395"/>
      <c r="CA89" s="395"/>
      <c r="CB89" s="395"/>
      <c r="CC89" s="395"/>
      <c r="CD89" s="395"/>
      <c r="CE89" s="395"/>
      <c r="CF89" s="395"/>
      <c r="CG89" s="395"/>
      <c r="CH89" s="395"/>
      <c r="CI89" s="395"/>
      <c r="CJ89" s="395" t="s">
        <v>1332</v>
      </c>
      <c r="CK89" s="395"/>
      <c r="CL89" s="395"/>
      <c r="CM89" s="395"/>
      <c r="CN89" s="395"/>
      <c r="CO89" s="395"/>
      <c r="CP89" s="395"/>
      <c r="CQ89" s="395"/>
      <c r="CR89" s="395"/>
      <c r="CS89" s="395"/>
      <c r="CT89" s="395"/>
      <c r="CU89" s="395"/>
      <c r="CV89" s="395"/>
      <c r="CW89" s="395"/>
      <c r="CX89" s="395"/>
      <c r="CY89" s="395"/>
    </row>
    <row r="90" spans="1:103" ht="6" customHeight="1">
      <c r="A90" s="395"/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V90" s="395"/>
      <c r="W90" s="395"/>
      <c r="X90" s="395"/>
      <c r="Y90" s="395"/>
      <c r="Z90" s="395"/>
      <c r="AA90" s="395"/>
      <c r="AB90" s="395"/>
      <c r="AC90" s="395"/>
      <c r="AD90" s="395"/>
      <c r="AE90" s="395"/>
      <c r="AF90" s="641"/>
      <c r="AG90" s="319"/>
      <c r="AI90" s="672"/>
      <c r="AJ90" s="672"/>
      <c r="AK90" s="672"/>
      <c r="AL90" s="647" t="s">
        <v>1576</v>
      </c>
      <c r="AM90" s="641"/>
      <c r="AN90" s="641"/>
      <c r="AO90" s="641"/>
      <c r="AP90" s="641"/>
      <c r="AQ90" s="641"/>
      <c r="BN90" s="672"/>
      <c r="BO90" s="672"/>
      <c r="BP90" s="672"/>
      <c r="BQ90" s="647" t="s">
        <v>1609</v>
      </c>
      <c r="BR90" s="641"/>
      <c r="BS90" s="641"/>
      <c r="BT90" s="641"/>
      <c r="BU90" s="641"/>
      <c r="BV90" s="642"/>
      <c r="BZ90" s="395"/>
      <c r="CA90" s="395"/>
      <c r="CB90" s="395"/>
      <c r="CC90" s="395"/>
      <c r="CD90" s="395"/>
      <c r="CE90" s="395"/>
      <c r="CF90" s="395"/>
      <c r="CG90" s="395"/>
      <c r="CH90" s="395"/>
      <c r="CI90" s="395"/>
      <c r="CJ90" s="395"/>
      <c r="CK90" s="395"/>
      <c r="CL90" s="395"/>
      <c r="CM90" s="395"/>
      <c r="CN90" s="395"/>
      <c r="CO90" s="395"/>
      <c r="CP90" s="395"/>
      <c r="CQ90" s="395"/>
      <c r="CR90" s="395"/>
      <c r="CS90" s="395"/>
      <c r="CT90" s="395"/>
      <c r="CU90" s="395"/>
      <c r="CV90" s="395"/>
      <c r="CW90" s="395"/>
      <c r="CX90" s="395"/>
      <c r="CY90" s="395"/>
    </row>
    <row r="91" spans="1:103" ht="6" customHeight="1" thickBot="1">
      <c r="A91" s="395"/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170"/>
      <c r="T91" s="170"/>
      <c r="U91" s="170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641"/>
      <c r="AG91" s="319"/>
      <c r="AI91" s="672"/>
      <c r="AJ91" s="672"/>
      <c r="AK91" s="672"/>
      <c r="AL91" s="641"/>
      <c r="AM91" s="641"/>
      <c r="AN91" s="641"/>
      <c r="AO91" s="641"/>
      <c r="AP91" s="641"/>
      <c r="AQ91" s="641"/>
      <c r="BN91" s="672"/>
      <c r="BO91" s="672"/>
      <c r="BP91" s="672"/>
      <c r="BQ91" s="641"/>
      <c r="BR91" s="641"/>
      <c r="BS91" s="641"/>
      <c r="BT91" s="641"/>
      <c r="BU91" s="641"/>
      <c r="BV91" s="642"/>
      <c r="CG91" s="125"/>
      <c r="CH91" s="125"/>
      <c r="CI91" s="125"/>
      <c r="CJ91" s="395"/>
      <c r="CK91" s="395"/>
      <c r="CL91" s="395"/>
      <c r="CM91" s="395"/>
      <c r="CN91" s="395"/>
      <c r="CO91" s="395"/>
      <c r="CP91" s="395"/>
      <c r="CQ91" s="395"/>
      <c r="CR91" s="395"/>
      <c r="CS91" s="395"/>
      <c r="CT91" s="395"/>
      <c r="CU91" s="395"/>
      <c r="CV91" s="395"/>
      <c r="CW91" s="395"/>
      <c r="CX91" s="395"/>
      <c r="CY91" s="395"/>
    </row>
    <row r="92" spans="1:103" ht="6" customHeight="1">
      <c r="A92" s="395"/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V92" s="169"/>
      <c r="W92" s="131"/>
      <c r="AF92" s="128"/>
      <c r="AG92" s="319"/>
      <c r="AI92" s="672"/>
      <c r="AJ92" s="672"/>
      <c r="AK92" s="672"/>
      <c r="AL92" s="675" t="s">
        <v>1579</v>
      </c>
      <c r="AM92" s="641"/>
      <c r="AN92" s="641"/>
      <c r="AO92" s="641"/>
      <c r="AP92" s="641"/>
      <c r="AQ92" s="641"/>
      <c r="AR92" s="690" t="s">
        <v>729</v>
      </c>
      <c r="AS92" s="690"/>
      <c r="AT92" s="690"/>
      <c r="AU92" s="690"/>
      <c r="AV92" s="690"/>
      <c r="AW92" s="690"/>
      <c r="AX92" s="690"/>
      <c r="AY92" s="690"/>
      <c r="AZ92" s="690"/>
      <c r="BA92" s="690"/>
      <c r="BB92" s="690"/>
      <c r="BC92" s="690"/>
      <c r="BD92" s="690"/>
      <c r="BE92" s="690"/>
      <c r="BF92" s="690"/>
      <c r="BG92" s="690"/>
      <c r="BH92" s="690"/>
      <c r="BI92" s="690"/>
      <c r="BJ92" s="690"/>
      <c r="BK92" s="690"/>
      <c r="BL92" s="690"/>
      <c r="BN92" s="672"/>
      <c r="BO92" s="672"/>
      <c r="BP92" s="672"/>
      <c r="BQ92" s="675" t="s">
        <v>1610</v>
      </c>
      <c r="BR92" s="641"/>
      <c r="BS92" s="641"/>
      <c r="BT92" s="641"/>
      <c r="BU92" s="641"/>
      <c r="BV92" s="642"/>
      <c r="CF92" s="127"/>
      <c r="CJ92" s="395"/>
      <c r="CK92" s="395"/>
      <c r="CL92" s="395"/>
      <c r="CM92" s="395"/>
      <c r="CN92" s="395"/>
      <c r="CO92" s="395"/>
      <c r="CP92" s="395"/>
      <c r="CQ92" s="395"/>
      <c r="CR92" s="395"/>
      <c r="CS92" s="395"/>
      <c r="CT92" s="395"/>
      <c r="CU92" s="395"/>
      <c r="CV92" s="395"/>
      <c r="CW92" s="395"/>
      <c r="CX92" s="395"/>
      <c r="CY92" s="395"/>
    </row>
    <row r="93" spans="1:103" ht="6" customHeight="1">
      <c r="A93" s="395"/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V93" s="128"/>
      <c r="W93" s="131"/>
      <c r="AF93" s="128"/>
      <c r="AG93" s="319"/>
      <c r="AI93" s="672"/>
      <c r="AJ93" s="672"/>
      <c r="AK93" s="672"/>
      <c r="AL93" s="641"/>
      <c r="AM93" s="641"/>
      <c r="AN93" s="641"/>
      <c r="AO93" s="641"/>
      <c r="AP93" s="641"/>
      <c r="AQ93" s="641"/>
      <c r="AR93" s="690"/>
      <c r="AS93" s="690"/>
      <c r="AT93" s="690"/>
      <c r="AU93" s="690"/>
      <c r="AV93" s="690"/>
      <c r="AW93" s="690"/>
      <c r="AX93" s="690"/>
      <c r="AY93" s="690"/>
      <c r="AZ93" s="690"/>
      <c r="BA93" s="690"/>
      <c r="BB93" s="690"/>
      <c r="BC93" s="690"/>
      <c r="BD93" s="690"/>
      <c r="BE93" s="690"/>
      <c r="BF93" s="690"/>
      <c r="BG93" s="690"/>
      <c r="BH93" s="690"/>
      <c r="BI93" s="690"/>
      <c r="BJ93" s="690"/>
      <c r="BK93" s="690"/>
      <c r="BL93" s="690"/>
      <c r="BN93" s="672"/>
      <c r="BO93" s="672"/>
      <c r="BP93" s="672"/>
      <c r="BQ93" s="641"/>
      <c r="BR93" s="641"/>
      <c r="BS93" s="641"/>
      <c r="BT93" s="641"/>
      <c r="BU93" s="641"/>
      <c r="BV93" s="642"/>
      <c r="CF93" s="127"/>
      <c r="CJ93" s="395"/>
      <c r="CK93" s="395"/>
      <c r="CL93" s="395"/>
      <c r="CM93" s="395"/>
      <c r="CN93" s="395"/>
      <c r="CO93" s="395"/>
      <c r="CP93" s="395"/>
      <c r="CQ93" s="395"/>
      <c r="CR93" s="395"/>
      <c r="CS93" s="395"/>
      <c r="CT93" s="395"/>
      <c r="CU93" s="395"/>
      <c r="CV93" s="395"/>
      <c r="CW93" s="395"/>
      <c r="CX93" s="395"/>
      <c r="CY93" s="395"/>
    </row>
    <row r="94" spans="1:103" ht="6" customHeight="1">
      <c r="A94" s="395"/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V94" s="128"/>
      <c r="W94" s="131"/>
      <c r="AF94" s="128"/>
      <c r="AG94" s="319"/>
      <c r="AI94" s="672"/>
      <c r="AJ94" s="672"/>
      <c r="AK94" s="672"/>
      <c r="AL94" s="647" t="s">
        <v>1577</v>
      </c>
      <c r="AM94" s="641"/>
      <c r="AN94" s="641"/>
      <c r="AO94" s="641"/>
      <c r="AP94" s="641"/>
      <c r="AQ94" s="641"/>
      <c r="AR94" s="690"/>
      <c r="AS94" s="690"/>
      <c r="AT94" s="690"/>
      <c r="AU94" s="690"/>
      <c r="AV94" s="690"/>
      <c r="AW94" s="690"/>
      <c r="AX94" s="690"/>
      <c r="AY94" s="690"/>
      <c r="AZ94" s="690"/>
      <c r="BA94" s="690"/>
      <c r="BB94" s="690"/>
      <c r="BC94" s="690"/>
      <c r="BD94" s="690"/>
      <c r="BE94" s="690"/>
      <c r="BF94" s="690"/>
      <c r="BG94" s="690"/>
      <c r="BH94" s="690"/>
      <c r="BI94" s="690"/>
      <c r="BJ94" s="690"/>
      <c r="BK94" s="690"/>
      <c r="BL94" s="690"/>
      <c r="BN94" s="672"/>
      <c r="BO94" s="672"/>
      <c r="BP94" s="672"/>
      <c r="BQ94" s="647" t="s">
        <v>1611</v>
      </c>
      <c r="BR94" s="641"/>
      <c r="BS94" s="641"/>
      <c r="BT94" s="641"/>
      <c r="BU94" s="641"/>
      <c r="BV94" s="642"/>
      <c r="CF94" s="127"/>
      <c r="CJ94" s="395"/>
      <c r="CK94" s="395"/>
      <c r="CL94" s="395"/>
      <c r="CM94" s="395"/>
      <c r="CN94" s="395"/>
      <c r="CO94" s="395"/>
      <c r="CP94" s="395"/>
      <c r="CQ94" s="395"/>
      <c r="CR94" s="395"/>
      <c r="CS94" s="395"/>
      <c r="CT94" s="395"/>
      <c r="CU94" s="395"/>
      <c r="CV94" s="395"/>
      <c r="CW94" s="395"/>
      <c r="CX94" s="395"/>
      <c r="CY94" s="395"/>
    </row>
    <row r="95" spans="22:84" ht="6" customHeight="1">
      <c r="V95" s="128"/>
      <c r="W95" s="679"/>
      <c r="X95" s="641"/>
      <c r="Y95" s="641"/>
      <c r="Z95" s="641"/>
      <c r="AA95" s="641"/>
      <c r="AB95" s="641"/>
      <c r="AC95" s="641"/>
      <c r="AD95" s="641"/>
      <c r="AE95" s="641"/>
      <c r="AF95" s="641"/>
      <c r="AG95" s="319"/>
      <c r="AI95" s="672"/>
      <c r="AJ95" s="672"/>
      <c r="AK95" s="672"/>
      <c r="AL95" s="641"/>
      <c r="AM95" s="641"/>
      <c r="AN95" s="641"/>
      <c r="AO95" s="641"/>
      <c r="AP95" s="641"/>
      <c r="AQ95" s="641"/>
      <c r="AR95" s="690"/>
      <c r="AS95" s="690"/>
      <c r="AT95" s="690"/>
      <c r="AU95" s="690"/>
      <c r="AV95" s="690"/>
      <c r="AW95" s="690"/>
      <c r="AX95" s="690"/>
      <c r="AY95" s="690"/>
      <c r="AZ95" s="690"/>
      <c r="BA95" s="690"/>
      <c r="BB95" s="690"/>
      <c r="BC95" s="690"/>
      <c r="BD95" s="690"/>
      <c r="BE95" s="690"/>
      <c r="BF95" s="690"/>
      <c r="BG95" s="690"/>
      <c r="BH95" s="690"/>
      <c r="BI95" s="690"/>
      <c r="BJ95" s="690"/>
      <c r="BK95" s="690"/>
      <c r="BL95" s="690"/>
      <c r="BN95" s="672"/>
      <c r="BO95" s="672"/>
      <c r="BP95" s="672"/>
      <c r="BQ95" s="641"/>
      <c r="BR95" s="641"/>
      <c r="BS95" s="641"/>
      <c r="BT95" s="641"/>
      <c r="BU95" s="641"/>
      <c r="BV95" s="642"/>
      <c r="BW95" s="641"/>
      <c r="BX95" s="641"/>
      <c r="BY95" s="641"/>
      <c r="BZ95" s="641"/>
      <c r="CA95" s="641"/>
      <c r="CB95" s="641"/>
      <c r="CC95" s="641"/>
      <c r="CD95" s="641"/>
      <c r="CE95" s="641"/>
      <c r="CF95" s="665"/>
    </row>
    <row r="96" spans="22:84" ht="6" customHeight="1">
      <c r="V96" s="128"/>
      <c r="W96" s="679"/>
      <c r="X96" s="641"/>
      <c r="Y96" s="641"/>
      <c r="Z96" s="641"/>
      <c r="AA96" s="641"/>
      <c r="AB96" s="641"/>
      <c r="AC96" s="641"/>
      <c r="AD96" s="641"/>
      <c r="AE96" s="641"/>
      <c r="AF96" s="641"/>
      <c r="AG96" s="319"/>
      <c r="AI96" s="672"/>
      <c r="AJ96" s="672"/>
      <c r="AK96" s="672"/>
      <c r="AL96" s="647" t="s">
        <v>1586</v>
      </c>
      <c r="AM96" s="641"/>
      <c r="AN96" s="641"/>
      <c r="AO96" s="641"/>
      <c r="AP96" s="641"/>
      <c r="AQ96" s="641"/>
      <c r="AR96" s="690"/>
      <c r="AS96" s="690"/>
      <c r="AT96" s="690"/>
      <c r="AU96" s="690"/>
      <c r="AV96" s="690"/>
      <c r="AW96" s="690"/>
      <c r="AX96" s="690"/>
      <c r="AY96" s="690"/>
      <c r="AZ96" s="690"/>
      <c r="BA96" s="690"/>
      <c r="BB96" s="690"/>
      <c r="BC96" s="690"/>
      <c r="BD96" s="690"/>
      <c r="BE96" s="690"/>
      <c r="BF96" s="690"/>
      <c r="BG96" s="690"/>
      <c r="BH96" s="690"/>
      <c r="BI96" s="690"/>
      <c r="BJ96" s="690"/>
      <c r="BK96" s="690"/>
      <c r="BL96" s="690"/>
      <c r="BN96" s="672"/>
      <c r="BO96" s="672"/>
      <c r="BP96" s="672"/>
      <c r="BQ96" s="647" t="s">
        <v>1612</v>
      </c>
      <c r="BR96" s="641"/>
      <c r="BS96" s="641"/>
      <c r="BT96" s="641"/>
      <c r="BU96" s="641"/>
      <c r="BV96" s="642"/>
      <c r="BW96" s="641"/>
      <c r="BX96" s="641"/>
      <c r="BY96" s="641"/>
      <c r="BZ96" s="641"/>
      <c r="CA96" s="641"/>
      <c r="CB96" s="641"/>
      <c r="CC96" s="641"/>
      <c r="CD96" s="641"/>
      <c r="CE96" s="641"/>
      <c r="CF96" s="665"/>
    </row>
    <row r="97" spans="4:87" ht="6" customHeight="1"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5"/>
      <c r="W97" s="679"/>
      <c r="X97" s="641"/>
      <c r="Y97" s="641"/>
      <c r="Z97" s="641"/>
      <c r="AA97" s="641"/>
      <c r="AB97" s="641"/>
      <c r="AC97" s="641"/>
      <c r="AD97" s="641"/>
      <c r="AE97" s="641"/>
      <c r="AF97" s="641"/>
      <c r="AG97" s="319"/>
      <c r="AI97" s="672"/>
      <c r="AJ97" s="672"/>
      <c r="AK97" s="672"/>
      <c r="AL97" s="641"/>
      <c r="AM97" s="641"/>
      <c r="AN97" s="641"/>
      <c r="AO97" s="641"/>
      <c r="AP97" s="641"/>
      <c r="AQ97" s="641"/>
      <c r="AR97" s="690"/>
      <c r="AS97" s="690"/>
      <c r="AT97" s="690"/>
      <c r="AU97" s="690"/>
      <c r="AV97" s="690"/>
      <c r="AW97" s="690"/>
      <c r="AX97" s="690"/>
      <c r="AY97" s="690"/>
      <c r="AZ97" s="690"/>
      <c r="BA97" s="690"/>
      <c r="BB97" s="690"/>
      <c r="BC97" s="690"/>
      <c r="BD97" s="690"/>
      <c r="BE97" s="690"/>
      <c r="BF97" s="690"/>
      <c r="BG97" s="690"/>
      <c r="BH97" s="690"/>
      <c r="BI97" s="690"/>
      <c r="BJ97" s="690"/>
      <c r="BK97" s="690"/>
      <c r="BL97" s="690"/>
      <c r="BN97" s="672"/>
      <c r="BO97" s="672"/>
      <c r="BP97" s="672"/>
      <c r="BQ97" s="641"/>
      <c r="BR97" s="641"/>
      <c r="BS97" s="641"/>
      <c r="BT97" s="641"/>
      <c r="BU97" s="641"/>
      <c r="BV97" s="642"/>
      <c r="BW97" s="641"/>
      <c r="BX97" s="641"/>
      <c r="BY97" s="641"/>
      <c r="BZ97" s="641"/>
      <c r="CA97" s="641"/>
      <c r="CB97" s="641"/>
      <c r="CC97" s="641"/>
      <c r="CD97" s="641"/>
      <c r="CE97" s="641"/>
      <c r="CF97" s="665"/>
      <c r="CG97" s="669"/>
      <c r="CH97" s="395"/>
      <c r="CI97" s="395"/>
    </row>
    <row r="98" spans="4:87" ht="6" customHeight="1" thickBot="1"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5"/>
      <c r="W98" s="680"/>
      <c r="X98" s="666"/>
      <c r="Y98" s="666"/>
      <c r="Z98" s="666"/>
      <c r="AA98" s="666"/>
      <c r="AB98" s="666"/>
      <c r="AC98" s="666"/>
      <c r="AD98" s="666"/>
      <c r="AE98" s="666"/>
      <c r="AF98" s="666"/>
      <c r="AG98" s="319"/>
      <c r="AH98" s="128"/>
      <c r="AI98" s="7"/>
      <c r="AJ98" s="1"/>
      <c r="AK98" s="1"/>
      <c r="AL98" s="1"/>
      <c r="AM98" s="1"/>
      <c r="AN98" s="681" t="s">
        <v>1616</v>
      </c>
      <c r="AO98" s="681"/>
      <c r="AP98" s="681"/>
      <c r="AQ98" s="681"/>
      <c r="AR98" s="681"/>
      <c r="AS98" s="681"/>
      <c r="AT98" s="681"/>
      <c r="AU98" s="681"/>
      <c r="AV98" s="681"/>
      <c r="AW98" s="681"/>
      <c r="AX98" s="681"/>
      <c r="AY98" s="681"/>
      <c r="AZ98" s="681"/>
      <c r="BA98" s="128"/>
      <c r="BB98" s="128"/>
      <c r="BC98" s="128"/>
      <c r="BD98" s="128"/>
      <c r="BV98" s="295"/>
      <c r="BW98" s="666"/>
      <c r="BX98" s="666"/>
      <c r="BY98" s="666"/>
      <c r="BZ98" s="666"/>
      <c r="CA98" s="666"/>
      <c r="CB98" s="666"/>
      <c r="CC98" s="666"/>
      <c r="CD98" s="666"/>
      <c r="CE98" s="666"/>
      <c r="CF98" s="667"/>
      <c r="CG98" s="669"/>
      <c r="CH98" s="395"/>
      <c r="CI98" s="395"/>
    </row>
    <row r="99" spans="4:87" ht="6" customHeight="1"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296"/>
      <c r="W99" s="8"/>
      <c r="X99" s="8"/>
      <c r="Y99" s="8"/>
      <c r="Z99" s="5">
        <f>COUNTIF(AC101:AH110,"⑥*")</f>
        <v>0</v>
      </c>
      <c r="AA99" s="682"/>
      <c r="AB99" s="655"/>
      <c r="AC99" s="655"/>
      <c r="AD99" s="655"/>
      <c r="AE99" s="655"/>
      <c r="AF99" s="655"/>
      <c r="AG99" s="655"/>
      <c r="AH99" s="655"/>
      <c r="AI99" s="7"/>
      <c r="AJ99" s="1"/>
      <c r="AK99" s="1"/>
      <c r="AL99" s="1"/>
      <c r="AM99" s="1"/>
      <c r="AN99" s="681"/>
      <c r="AO99" s="681"/>
      <c r="AP99" s="681"/>
      <c r="AQ99" s="681"/>
      <c r="AR99" s="681"/>
      <c r="AS99" s="681"/>
      <c r="AT99" s="681"/>
      <c r="AU99" s="681"/>
      <c r="AV99" s="681"/>
      <c r="AW99" s="681"/>
      <c r="AX99" s="681"/>
      <c r="AY99" s="681"/>
      <c r="AZ99" s="681"/>
      <c r="BD99" s="128"/>
      <c r="BE99" s="128"/>
      <c r="BW99" s="5">
        <f>COUNTIF(BZ101:CE110,"⑥*")</f>
        <v>0</v>
      </c>
      <c r="BX99" s="655">
        <f>IF(BZ109="","",IF(BW99=5,"⑤-0",IF(BW99=4,"④-1",IF(BW99=3,"③-2"))))</f>
      </c>
      <c r="BY99" s="655"/>
      <c r="BZ99" s="655"/>
      <c r="CA99" s="655"/>
      <c r="CB99" s="655"/>
      <c r="CC99" s="655"/>
      <c r="CD99" s="655"/>
      <c r="CE99" s="655"/>
      <c r="CF99" s="294"/>
      <c r="CG99" s="641"/>
      <c r="CH99" s="395"/>
      <c r="CI99" s="395"/>
    </row>
    <row r="100" spans="20:87" ht="6" customHeight="1" thickBot="1">
      <c r="T100" s="129"/>
      <c r="U100" s="129"/>
      <c r="V100" s="296"/>
      <c r="W100" s="8"/>
      <c r="X100" s="8"/>
      <c r="Y100" s="8"/>
      <c r="Z100" s="5"/>
      <c r="AA100" s="655"/>
      <c r="AB100" s="655"/>
      <c r="AC100" s="655"/>
      <c r="AD100" s="655"/>
      <c r="AE100" s="655"/>
      <c r="AF100" s="655"/>
      <c r="AG100" s="655"/>
      <c r="AH100" s="655"/>
      <c r="AI100" s="7"/>
      <c r="AJ100" s="1"/>
      <c r="AK100" s="1"/>
      <c r="AL100" s="1"/>
      <c r="AM100" s="1"/>
      <c r="AN100" s="681"/>
      <c r="AO100" s="681"/>
      <c r="AP100" s="681"/>
      <c r="AQ100" s="681"/>
      <c r="AR100" s="681"/>
      <c r="AS100" s="681"/>
      <c r="AT100" s="681"/>
      <c r="AU100" s="681"/>
      <c r="AV100" s="681"/>
      <c r="AW100" s="681"/>
      <c r="AX100" s="681"/>
      <c r="AY100" s="681"/>
      <c r="AZ100" s="681"/>
      <c r="BA100" s="170"/>
      <c r="BB100" s="170"/>
      <c r="BC100" s="170"/>
      <c r="BD100" s="170"/>
      <c r="BE100" s="128"/>
      <c r="BW100" s="5"/>
      <c r="BX100" s="655"/>
      <c r="BY100" s="655"/>
      <c r="BZ100" s="655"/>
      <c r="CA100" s="655"/>
      <c r="CB100" s="655"/>
      <c r="CC100" s="655"/>
      <c r="CD100" s="655"/>
      <c r="CE100" s="655"/>
      <c r="CF100" s="295"/>
      <c r="CG100" s="641"/>
      <c r="CH100" s="395"/>
      <c r="CI100" s="395"/>
    </row>
    <row r="101" spans="22:84" ht="6" customHeight="1">
      <c r="V101" s="295"/>
      <c r="Z101" s="5"/>
      <c r="AC101" s="647"/>
      <c r="AD101" s="641"/>
      <c r="AE101" s="641"/>
      <c r="AF101" s="641"/>
      <c r="AG101" s="641"/>
      <c r="AH101" s="641"/>
      <c r="AI101" s="7"/>
      <c r="AJ101" s="1"/>
      <c r="AK101" s="1"/>
      <c r="AL101" s="1"/>
      <c r="AM101" s="1"/>
      <c r="AN101" s="681"/>
      <c r="AO101" s="681"/>
      <c r="AP101" s="681"/>
      <c r="AQ101" s="681"/>
      <c r="AR101" s="681"/>
      <c r="AS101" s="681"/>
      <c r="AT101" s="681"/>
      <c r="AU101" s="681"/>
      <c r="AV101" s="681"/>
      <c r="AW101" s="681"/>
      <c r="AX101" s="681"/>
      <c r="AY101" s="681"/>
      <c r="AZ101" s="681"/>
      <c r="BD101" s="169"/>
      <c r="BW101" s="5"/>
      <c r="BZ101" s="641"/>
      <c r="CA101" s="641"/>
      <c r="CB101" s="641"/>
      <c r="CC101" s="641"/>
      <c r="CD101" s="641"/>
      <c r="CE101" s="641"/>
      <c r="CF101" s="295"/>
    </row>
    <row r="102" spans="1:103" ht="6" customHeight="1">
      <c r="A102" s="690" t="s">
        <v>1365</v>
      </c>
      <c r="B102" s="690"/>
      <c r="C102" s="690"/>
      <c r="D102" s="690"/>
      <c r="E102" s="690"/>
      <c r="F102" s="690"/>
      <c r="G102" s="690"/>
      <c r="H102" s="690"/>
      <c r="I102" s="690"/>
      <c r="J102" s="690"/>
      <c r="K102" s="690"/>
      <c r="L102" s="690"/>
      <c r="M102" s="690"/>
      <c r="N102" s="690"/>
      <c r="O102" s="690"/>
      <c r="P102" s="690"/>
      <c r="Q102" s="690"/>
      <c r="R102" s="690"/>
      <c r="V102" s="295"/>
      <c r="Z102" s="684" t="s">
        <v>1336</v>
      </c>
      <c r="AA102" s="684"/>
      <c r="AB102" s="684"/>
      <c r="AC102" s="641"/>
      <c r="AD102" s="641"/>
      <c r="AE102" s="641"/>
      <c r="AF102" s="641"/>
      <c r="AG102" s="641"/>
      <c r="AH102" s="641"/>
      <c r="AI102" s="128"/>
      <c r="AN102" s="681"/>
      <c r="AO102" s="681"/>
      <c r="AP102" s="681"/>
      <c r="AQ102" s="681"/>
      <c r="AR102" s="681"/>
      <c r="AS102" s="681"/>
      <c r="AT102" s="681"/>
      <c r="AU102" s="681"/>
      <c r="AV102" s="681"/>
      <c r="AW102" s="681"/>
      <c r="AX102" s="681"/>
      <c r="AY102" s="681"/>
      <c r="AZ102" s="681"/>
      <c r="BD102" s="137"/>
      <c r="BE102" s="700" t="s">
        <v>1629</v>
      </c>
      <c r="BF102" s="655"/>
      <c r="BG102" s="655"/>
      <c r="BH102" s="655"/>
      <c r="BI102" s="655"/>
      <c r="BJ102" s="655"/>
      <c r="BK102" s="655"/>
      <c r="BL102" s="655"/>
      <c r="BM102" s="655"/>
      <c r="BN102" s="655"/>
      <c r="BO102" s="655"/>
      <c r="BW102" s="684" t="s">
        <v>1336</v>
      </c>
      <c r="BX102" s="684"/>
      <c r="BY102" s="684"/>
      <c r="BZ102" s="641"/>
      <c r="CA102" s="641"/>
      <c r="CB102" s="641"/>
      <c r="CC102" s="641"/>
      <c r="CD102" s="641"/>
      <c r="CE102" s="641"/>
      <c r="CF102" s="295"/>
      <c r="CJ102" s="699" t="s">
        <v>1628</v>
      </c>
      <c r="CK102" s="699"/>
      <c r="CL102" s="699"/>
      <c r="CM102" s="699"/>
      <c r="CN102" s="699"/>
      <c r="CO102" s="699"/>
      <c r="CP102" s="699"/>
      <c r="CQ102" s="699"/>
      <c r="CR102" s="699"/>
      <c r="CS102" s="699"/>
      <c r="CT102" s="699"/>
      <c r="CU102" s="699"/>
      <c r="CV102" s="699"/>
      <c r="CW102" s="699"/>
      <c r="CX102" s="699"/>
      <c r="CY102" s="699"/>
    </row>
    <row r="103" spans="1:103" ht="6" customHeight="1">
      <c r="A103" s="690"/>
      <c r="B103" s="690"/>
      <c r="C103" s="690"/>
      <c r="D103" s="690"/>
      <c r="E103" s="690"/>
      <c r="F103" s="690"/>
      <c r="G103" s="690"/>
      <c r="H103" s="690"/>
      <c r="I103" s="690"/>
      <c r="J103" s="690"/>
      <c r="K103" s="690"/>
      <c r="L103" s="690"/>
      <c r="M103" s="690"/>
      <c r="N103" s="690"/>
      <c r="O103" s="690"/>
      <c r="P103" s="690"/>
      <c r="Q103" s="690"/>
      <c r="R103" s="690"/>
      <c r="V103" s="295"/>
      <c r="Z103" s="684"/>
      <c r="AA103" s="684"/>
      <c r="AB103" s="684"/>
      <c r="AC103" s="647"/>
      <c r="AD103" s="641"/>
      <c r="AE103" s="641"/>
      <c r="AF103" s="641"/>
      <c r="AG103" s="641"/>
      <c r="AH103" s="641"/>
      <c r="AI103" s="128"/>
      <c r="BD103" s="137"/>
      <c r="BE103" s="700"/>
      <c r="BF103" s="655"/>
      <c r="BG103" s="655"/>
      <c r="BH103" s="655"/>
      <c r="BI103" s="655"/>
      <c r="BJ103" s="655"/>
      <c r="BK103" s="655"/>
      <c r="BL103" s="655"/>
      <c r="BM103" s="655"/>
      <c r="BN103" s="655"/>
      <c r="BO103" s="655"/>
      <c r="BW103" s="684"/>
      <c r="BX103" s="684"/>
      <c r="BY103" s="684"/>
      <c r="BZ103" s="641"/>
      <c r="CA103" s="641"/>
      <c r="CB103" s="641"/>
      <c r="CC103" s="641"/>
      <c r="CD103" s="641"/>
      <c r="CE103" s="641"/>
      <c r="CF103" s="295"/>
      <c r="CJ103" s="699"/>
      <c r="CK103" s="699"/>
      <c r="CL103" s="699"/>
      <c r="CM103" s="699"/>
      <c r="CN103" s="699"/>
      <c r="CO103" s="699"/>
      <c r="CP103" s="699"/>
      <c r="CQ103" s="699"/>
      <c r="CR103" s="699"/>
      <c r="CS103" s="699"/>
      <c r="CT103" s="699"/>
      <c r="CU103" s="699"/>
      <c r="CV103" s="699"/>
      <c r="CW103" s="699"/>
      <c r="CX103" s="699"/>
      <c r="CY103" s="699"/>
    </row>
    <row r="104" spans="1:103" ht="6" customHeight="1" thickBot="1">
      <c r="A104" s="690"/>
      <c r="B104" s="690"/>
      <c r="C104" s="690"/>
      <c r="D104" s="690"/>
      <c r="E104" s="690"/>
      <c r="F104" s="690"/>
      <c r="G104" s="690"/>
      <c r="H104" s="690"/>
      <c r="I104" s="690"/>
      <c r="J104" s="690"/>
      <c r="K104" s="690"/>
      <c r="L104" s="690"/>
      <c r="M104" s="690"/>
      <c r="N104" s="690"/>
      <c r="O104" s="690"/>
      <c r="P104" s="690"/>
      <c r="Q104" s="690"/>
      <c r="R104" s="690"/>
      <c r="S104" s="293"/>
      <c r="T104" s="293"/>
      <c r="U104" s="293"/>
      <c r="V104" s="305"/>
      <c r="Z104" s="684"/>
      <c r="AA104" s="684"/>
      <c r="AB104" s="684"/>
      <c r="AC104" s="641"/>
      <c r="AD104" s="641"/>
      <c r="AE104" s="641"/>
      <c r="AF104" s="641"/>
      <c r="AG104" s="641"/>
      <c r="AH104" s="641"/>
      <c r="AI104" s="128"/>
      <c r="BD104" s="137"/>
      <c r="BE104" s="700"/>
      <c r="BF104" s="655"/>
      <c r="BG104" s="655"/>
      <c r="BH104" s="655"/>
      <c r="BI104" s="655"/>
      <c r="BJ104" s="655"/>
      <c r="BK104" s="655"/>
      <c r="BL104" s="655"/>
      <c r="BM104" s="655"/>
      <c r="BN104" s="655"/>
      <c r="BO104" s="655"/>
      <c r="BP104" s="395" t="s">
        <v>1340</v>
      </c>
      <c r="BQ104" s="395"/>
      <c r="BR104" s="395"/>
      <c r="BS104" s="395"/>
      <c r="BT104" s="395"/>
      <c r="BW104" s="684"/>
      <c r="BX104" s="684"/>
      <c r="BY104" s="684"/>
      <c r="BZ104" s="641"/>
      <c r="CA104" s="641"/>
      <c r="CB104" s="641"/>
      <c r="CC104" s="641"/>
      <c r="CD104" s="641"/>
      <c r="CE104" s="641"/>
      <c r="CF104" s="295"/>
      <c r="CG104" s="320"/>
      <c r="CH104" s="293"/>
      <c r="CI104" s="293"/>
      <c r="CJ104" s="699"/>
      <c r="CK104" s="699"/>
      <c r="CL104" s="699"/>
      <c r="CM104" s="699"/>
      <c r="CN104" s="699"/>
      <c r="CO104" s="699"/>
      <c r="CP104" s="699"/>
      <c r="CQ104" s="699"/>
      <c r="CR104" s="699"/>
      <c r="CS104" s="699"/>
      <c r="CT104" s="699"/>
      <c r="CU104" s="699"/>
      <c r="CV104" s="699"/>
      <c r="CW104" s="699"/>
      <c r="CX104" s="699"/>
      <c r="CY104" s="699"/>
    </row>
    <row r="105" spans="1:103" ht="6" customHeight="1" thickBot="1">
      <c r="A105" s="690"/>
      <c r="B105" s="690"/>
      <c r="C105" s="690"/>
      <c r="D105" s="690"/>
      <c r="E105" s="690"/>
      <c r="F105" s="690"/>
      <c r="G105" s="690"/>
      <c r="H105" s="690"/>
      <c r="I105" s="690"/>
      <c r="J105" s="690"/>
      <c r="K105" s="690"/>
      <c r="L105" s="690"/>
      <c r="M105" s="690"/>
      <c r="N105" s="690"/>
      <c r="O105" s="690"/>
      <c r="P105" s="690"/>
      <c r="Q105" s="690"/>
      <c r="R105" s="690"/>
      <c r="Z105" s="684"/>
      <c r="AA105" s="684"/>
      <c r="AB105" s="684"/>
      <c r="AC105" s="647"/>
      <c r="AD105" s="641"/>
      <c r="AE105" s="641"/>
      <c r="AF105" s="641"/>
      <c r="AG105" s="641"/>
      <c r="AH105" s="641"/>
      <c r="AI105" s="128"/>
      <c r="BD105" s="137"/>
      <c r="BE105" s="701"/>
      <c r="BF105" s="702"/>
      <c r="BG105" s="702"/>
      <c r="BH105" s="702"/>
      <c r="BI105" s="702"/>
      <c r="BJ105" s="702"/>
      <c r="BK105" s="702"/>
      <c r="BL105" s="702"/>
      <c r="BM105" s="702"/>
      <c r="BN105" s="702"/>
      <c r="BO105" s="702"/>
      <c r="BP105" s="395"/>
      <c r="BQ105" s="395"/>
      <c r="BR105" s="395"/>
      <c r="BS105" s="395"/>
      <c r="BT105" s="395"/>
      <c r="BW105" s="684"/>
      <c r="BX105" s="684"/>
      <c r="BY105" s="684"/>
      <c r="BZ105" s="641"/>
      <c r="CA105" s="641"/>
      <c r="CB105" s="641"/>
      <c r="CC105" s="641"/>
      <c r="CD105" s="641"/>
      <c r="CE105" s="641"/>
      <c r="CF105" s="128"/>
      <c r="CJ105" s="699"/>
      <c r="CK105" s="699"/>
      <c r="CL105" s="699"/>
      <c r="CM105" s="699"/>
      <c r="CN105" s="699"/>
      <c r="CO105" s="699"/>
      <c r="CP105" s="699"/>
      <c r="CQ105" s="699"/>
      <c r="CR105" s="699"/>
      <c r="CS105" s="699"/>
      <c r="CT105" s="699"/>
      <c r="CU105" s="699"/>
      <c r="CV105" s="699"/>
      <c r="CW105" s="699"/>
      <c r="CX105" s="699"/>
      <c r="CY105" s="699"/>
    </row>
    <row r="106" spans="1:103" ht="6" customHeight="1">
      <c r="A106" s="690"/>
      <c r="B106" s="690"/>
      <c r="C106" s="690"/>
      <c r="D106" s="690"/>
      <c r="E106" s="690"/>
      <c r="F106" s="690"/>
      <c r="G106" s="690"/>
      <c r="H106" s="690"/>
      <c r="I106" s="690"/>
      <c r="J106" s="690"/>
      <c r="K106" s="690"/>
      <c r="L106" s="690"/>
      <c r="M106" s="690"/>
      <c r="N106" s="690"/>
      <c r="O106" s="690"/>
      <c r="P106" s="690"/>
      <c r="Q106" s="690"/>
      <c r="R106" s="690"/>
      <c r="Z106" s="684"/>
      <c r="AA106" s="684"/>
      <c r="AB106" s="684"/>
      <c r="AC106" s="641"/>
      <c r="AD106" s="641"/>
      <c r="AE106" s="641"/>
      <c r="AF106" s="641"/>
      <c r="AG106" s="641"/>
      <c r="AH106" s="641"/>
      <c r="AI106" s="128"/>
      <c r="BD106" s="127"/>
      <c r="BE106" s="128"/>
      <c r="BF106" s="5">
        <f>COUNTIF(BH108:BM117,"⑥*")</f>
        <v>0</v>
      </c>
      <c r="BG106" s="655">
        <v>3</v>
      </c>
      <c r="BH106" s="655"/>
      <c r="BI106" s="655"/>
      <c r="BJ106" s="655" t="s">
        <v>1337</v>
      </c>
      <c r="BK106" s="655"/>
      <c r="BL106" s="656">
        <v>0</v>
      </c>
      <c r="BM106" s="656"/>
      <c r="BN106" s="656"/>
      <c r="BO106" s="7"/>
      <c r="BP106" s="395"/>
      <c r="BQ106" s="395"/>
      <c r="BR106" s="395"/>
      <c r="BS106" s="395"/>
      <c r="BT106" s="395"/>
      <c r="BW106" s="684"/>
      <c r="BX106" s="684"/>
      <c r="BY106" s="684"/>
      <c r="BZ106" s="641"/>
      <c r="CA106" s="641"/>
      <c r="CB106" s="641"/>
      <c r="CC106" s="641"/>
      <c r="CD106" s="641"/>
      <c r="CE106" s="641"/>
      <c r="CF106" s="128"/>
      <c r="CJ106" s="699"/>
      <c r="CK106" s="699"/>
      <c r="CL106" s="699"/>
      <c r="CM106" s="699"/>
      <c r="CN106" s="699"/>
      <c r="CO106" s="699"/>
      <c r="CP106" s="699"/>
      <c r="CQ106" s="699"/>
      <c r="CR106" s="699"/>
      <c r="CS106" s="699"/>
      <c r="CT106" s="699"/>
      <c r="CU106" s="699"/>
      <c r="CV106" s="699"/>
      <c r="CW106" s="699"/>
      <c r="CX106" s="699"/>
      <c r="CY106" s="699"/>
    </row>
    <row r="107" spans="1:103" ht="6" customHeight="1">
      <c r="A107" s="690"/>
      <c r="B107" s="690"/>
      <c r="C107" s="690"/>
      <c r="D107" s="690"/>
      <c r="E107" s="690"/>
      <c r="F107" s="690"/>
      <c r="G107" s="690"/>
      <c r="H107" s="690"/>
      <c r="I107" s="690"/>
      <c r="J107" s="690"/>
      <c r="K107" s="690"/>
      <c r="L107" s="690"/>
      <c r="M107" s="690"/>
      <c r="N107" s="690"/>
      <c r="O107" s="690"/>
      <c r="P107" s="690"/>
      <c r="Q107" s="690"/>
      <c r="R107" s="690"/>
      <c r="Z107" s="684"/>
      <c r="AA107" s="684"/>
      <c r="AB107" s="684"/>
      <c r="AC107" s="647"/>
      <c r="AD107" s="641"/>
      <c r="AE107" s="641"/>
      <c r="AF107" s="641"/>
      <c r="AG107" s="641"/>
      <c r="AH107" s="641"/>
      <c r="AI107" s="128"/>
      <c r="BD107" s="127"/>
      <c r="BG107" s="655"/>
      <c r="BH107" s="655"/>
      <c r="BI107" s="655"/>
      <c r="BJ107" s="655"/>
      <c r="BK107" s="655"/>
      <c r="BL107" s="656"/>
      <c r="BM107" s="656"/>
      <c r="BN107" s="656"/>
      <c r="BO107" s="4"/>
      <c r="BP107" s="395"/>
      <c r="BQ107" s="395"/>
      <c r="BR107" s="395"/>
      <c r="BS107" s="395"/>
      <c r="BT107" s="395"/>
      <c r="BW107" s="684"/>
      <c r="BX107" s="684"/>
      <c r="BY107" s="684"/>
      <c r="BZ107" s="641"/>
      <c r="CA107" s="641"/>
      <c r="CB107" s="641"/>
      <c r="CC107" s="641"/>
      <c r="CD107" s="641"/>
      <c r="CE107" s="641"/>
      <c r="CF107" s="128"/>
      <c r="CJ107" s="699"/>
      <c r="CK107" s="699"/>
      <c r="CL107" s="699"/>
      <c r="CM107" s="699"/>
      <c r="CN107" s="699"/>
      <c r="CO107" s="699"/>
      <c r="CP107" s="699"/>
      <c r="CQ107" s="699"/>
      <c r="CR107" s="699"/>
      <c r="CS107" s="699"/>
      <c r="CT107" s="699"/>
      <c r="CU107" s="699"/>
      <c r="CV107" s="699"/>
      <c r="CW107" s="699"/>
      <c r="CX107" s="699"/>
      <c r="CY107" s="699"/>
    </row>
    <row r="108" spans="26:84" ht="6" customHeight="1">
      <c r="Z108" s="684"/>
      <c r="AA108" s="684"/>
      <c r="AB108" s="684"/>
      <c r="AC108" s="641"/>
      <c r="AD108" s="641"/>
      <c r="AE108" s="641"/>
      <c r="AF108" s="641"/>
      <c r="AG108" s="641"/>
      <c r="AH108" s="641"/>
      <c r="AI108" s="128"/>
      <c r="BD108" s="127"/>
      <c r="BG108" s="5"/>
      <c r="BH108" s="647" t="s">
        <v>1623</v>
      </c>
      <c r="BI108" s="641"/>
      <c r="BJ108" s="641"/>
      <c r="BK108" s="641"/>
      <c r="BL108" s="641"/>
      <c r="BM108" s="641"/>
      <c r="BN108" s="4"/>
      <c r="BO108" s="4"/>
      <c r="BP108" s="395"/>
      <c r="BQ108" s="395"/>
      <c r="BR108" s="395"/>
      <c r="BS108" s="395"/>
      <c r="BT108" s="395"/>
      <c r="BW108" s="684"/>
      <c r="BX108" s="684"/>
      <c r="BY108" s="684"/>
      <c r="BZ108" s="641"/>
      <c r="CA108" s="641"/>
      <c r="CB108" s="641"/>
      <c r="CC108" s="641"/>
      <c r="CD108" s="641"/>
      <c r="CE108" s="641"/>
      <c r="CF108" s="128"/>
    </row>
    <row r="109" spans="26:84" ht="6" customHeight="1">
      <c r="Z109" s="684"/>
      <c r="AA109" s="684"/>
      <c r="AB109" s="684"/>
      <c r="AC109" s="647"/>
      <c r="AD109" s="641"/>
      <c r="AE109" s="641"/>
      <c r="AF109" s="641"/>
      <c r="AG109" s="641"/>
      <c r="AH109" s="641"/>
      <c r="AI109" s="7"/>
      <c r="AJ109" s="1"/>
      <c r="AK109" s="1"/>
      <c r="AL109" s="1"/>
      <c r="AM109" s="1"/>
      <c r="AN109" s="395" t="s">
        <v>1630</v>
      </c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D109" s="127"/>
      <c r="BF109" s="684" t="s">
        <v>1336</v>
      </c>
      <c r="BG109" s="684"/>
      <c r="BH109" s="641"/>
      <c r="BI109" s="641"/>
      <c r="BJ109" s="641"/>
      <c r="BK109" s="641"/>
      <c r="BL109" s="641"/>
      <c r="BM109" s="641"/>
      <c r="BN109" s="7"/>
      <c r="BO109" s="7"/>
      <c r="BW109" s="684"/>
      <c r="BX109" s="684"/>
      <c r="BY109" s="684"/>
      <c r="BZ109" s="641"/>
      <c r="CA109" s="641"/>
      <c r="CB109" s="641"/>
      <c r="CC109" s="641"/>
      <c r="CD109" s="641"/>
      <c r="CE109" s="641"/>
      <c r="CF109" s="128"/>
    </row>
    <row r="110" spans="26:84" ht="6" customHeight="1" thickBot="1">
      <c r="Z110" s="12"/>
      <c r="AA110" s="12"/>
      <c r="AB110" s="12"/>
      <c r="AC110" s="641"/>
      <c r="AD110" s="641"/>
      <c r="AE110" s="641"/>
      <c r="AF110" s="641"/>
      <c r="AG110" s="641"/>
      <c r="AH110" s="641"/>
      <c r="AI110" s="7"/>
      <c r="AJ110" s="1"/>
      <c r="AK110" s="1"/>
      <c r="AL110" s="1"/>
      <c r="AM110" s="1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125"/>
      <c r="BB110" s="125"/>
      <c r="BC110" s="125"/>
      <c r="BD110" s="130"/>
      <c r="BE110" s="12"/>
      <c r="BF110" s="684"/>
      <c r="BG110" s="684"/>
      <c r="BH110" s="647" t="s">
        <v>1631</v>
      </c>
      <c r="BI110" s="641"/>
      <c r="BJ110" s="641"/>
      <c r="BK110" s="641"/>
      <c r="BL110" s="641"/>
      <c r="BM110" s="641"/>
      <c r="BN110" s="7"/>
      <c r="BO110" s="7"/>
      <c r="BW110" s="684"/>
      <c r="BX110" s="684"/>
      <c r="BY110" s="684"/>
      <c r="BZ110" s="641"/>
      <c r="CA110" s="641"/>
      <c r="CB110" s="641"/>
      <c r="CC110" s="641"/>
      <c r="CD110" s="641"/>
      <c r="CE110" s="641"/>
      <c r="CF110" s="128"/>
    </row>
    <row r="111" spans="33:84" ht="6" customHeight="1">
      <c r="AG111" s="128"/>
      <c r="AI111" s="7"/>
      <c r="AJ111" s="1"/>
      <c r="AK111" s="1"/>
      <c r="AL111" s="1"/>
      <c r="AM111" s="1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E111" s="12"/>
      <c r="BF111" s="684"/>
      <c r="BG111" s="684"/>
      <c r="BH111" s="641"/>
      <c r="BI111" s="641"/>
      <c r="BJ111" s="641"/>
      <c r="BK111" s="641"/>
      <c r="BL111" s="641"/>
      <c r="BM111" s="641"/>
      <c r="BN111" s="7"/>
      <c r="BO111" s="7"/>
      <c r="CF111" s="128"/>
    </row>
    <row r="112" spans="33:67" ht="6" customHeight="1">
      <c r="AG112" s="128"/>
      <c r="AI112" s="1"/>
      <c r="AJ112" s="1"/>
      <c r="AK112" s="1"/>
      <c r="AL112" s="1"/>
      <c r="AM112" s="1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E112" s="12"/>
      <c r="BF112" s="684"/>
      <c r="BG112" s="684"/>
      <c r="BH112" s="647" t="s">
        <v>1632</v>
      </c>
      <c r="BI112" s="641"/>
      <c r="BJ112" s="641"/>
      <c r="BK112" s="641"/>
      <c r="BL112" s="641"/>
      <c r="BM112" s="641"/>
      <c r="BN112" s="7"/>
      <c r="BO112" s="7"/>
    </row>
    <row r="113" spans="35:67" ht="6" customHeight="1">
      <c r="AI113" s="1"/>
      <c r="AJ113" s="1"/>
      <c r="AK113" s="1"/>
      <c r="AL113" s="1"/>
      <c r="AM113" s="1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E113" s="12"/>
      <c r="BF113" s="684"/>
      <c r="BG113" s="684"/>
      <c r="BH113" s="641"/>
      <c r="BI113" s="641"/>
      <c r="BJ113" s="641"/>
      <c r="BK113" s="641"/>
      <c r="BL113" s="641"/>
      <c r="BM113" s="641"/>
      <c r="BN113" s="7"/>
      <c r="BO113" s="7"/>
    </row>
    <row r="114" spans="35:67" ht="6" customHeight="1">
      <c r="AI114" s="1"/>
      <c r="AJ114" s="1"/>
      <c r="AK114" s="1"/>
      <c r="AL114" s="1"/>
      <c r="AM114" s="1"/>
      <c r="BE114" s="12"/>
      <c r="BF114" s="684"/>
      <c r="BG114" s="684"/>
      <c r="BH114" s="647"/>
      <c r="BI114" s="641"/>
      <c r="BJ114" s="641"/>
      <c r="BK114" s="641"/>
      <c r="BL114" s="641"/>
      <c r="BM114" s="641"/>
      <c r="BN114" s="7"/>
      <c r="BO114" s="7"/>
    </row>
    <row r="115" spans="57:67" ht="6" customHeight="1">
      <c r="BE115" s="12"/>
      <c r="BF115" s="684"/>
      <c r="BG115" s="684"/>
      <c r="BH115" s="641"/>
      <c r="BI115" s="641"/>
      <c r="BJ115" s="641"/>
      <c r="BK115" s="641"/>
      <c r="BL115" s="641"/>
      <c r="BM115" s="641"/>
      <c r="BN115" s="7"/>
      <c r="BO115" s="7"/>
    </row>
    <row r="116" spans="36:67" ht="6" customHeight="1">
      <c r="AJ116" s="689" t="s">
        <v>1341</v>
      </c>
      <c r="AK116" s="689"/>
      <c r="AL116" s="689"/>
      <c r="AM116" s="689"/>
      <c r="AN116" s="689"/>
      <c r="AO116" s="689"/>
      <c r="AP116" s="689"/>
      <c r="AQ116" s="689"/>
      <c r="AR116" s="689"/>
      <c r="AS116" s="689"/>
      <c r="AT116" s="689"/>
      <c r="AU116" s="689"/>
      <c r="AV116" s="689"/>
      <c r="AW116" s="689"/>
      <c r="AX116" s="689"/>
      <c r="AY116" s="689"/>
      <c r="AZ116" s="689"/>
      <c r="BA116" s="689"/>
      <c r="BB116" s="689"/>
      <c r="BC116" s="689"/>
      <c r="BD116" s="689"/>
      <c r="BE116" s="689"/>
      <c r="BF116" s="689"/>
      <c r="BG116" s="2"/>
      <c r="BH116" s="641"/>
      <c r="BI116" s="641"/>
      <c r="BJ116" s="641"/>
      <c r="BK116" s="641"/>
      <c r="BL116" s="641"/>
      <c r="BM116" s="641"/>
      <c r="BN116" s="7"/>
      <c r="BO116" s="7"/>
    </row>
    <row r="117" spans="36:67" ht="6" customHeight="1">
      <c r="AJ117" s="689"/>
      <c r="AK117" s="689"/>
      <c r="AL117" s="689"/>
      <c r="AM117" s="689"/>
      <c r="AN117" s="689"/>
      <c r="AO117" s="689"/>
      <c r="AP117" s="689"/>
      <c r="AQ117" s="689"/>
      <c r="AR117" s="689"/>
      <c r="AS117" s="689"/>
      <c r="AT117" s="689"/>
      <c r="AU117" s="689"/>
      <c r="AV117" s="689"/>
      <c r="AW117" s="689"/>
      <c r="AX117" s="689"/>
      <c r="AY117" s="689"/>
      <c r="AZ117" s="689"/>
      <c r="BA117" s="689"/>
      <c r="BB117" s="689"/>
      <c r="BC117" s="689"/>
      <c r="BD117" s="689"/>
      <c r="BE117" s="689"/>
      <c r="BF117" s="689"/>
      <c r="BG117" s="2"/>
      <c r="BH117" s="641"/>
      <c r="BI117" s="641"/>
      <c r="BJ117" s="641"/>
      <c r="BK117" s="641"/>
      <c r="BL117" s="641"/>
      <c r="BM117" s="641"/>
      <c r="BN117" s="7"/>
      <c r="BO117" s="7"/>
    </row>
    <row r="118" spans="9:92" ht="6" customHeight="1">
      <c r="I118" s="395" t="s">
        <v>1578</v>
      </c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AJ118" s="689"/>
      <c r="AK118" s="689"/>
      <c r="AL118" s="689"/>
      <c r="AM118" s="689"/>
      <c r="AN118" s="689"/>
      <c r="AO118" s="689"/>
      <c r="AP118" s="689"/>
      <c r="AQ118" s="689"/>
      <c r="AR118" s="689"/>
      <c r="AS118" s="689"/>
      <c r="AT118" s="689"/>
      <c r="AU118" s="689"/>
      <c r="AV118" s="689"/>
      <c r="AW118" s="689"/>
      <c r="AX118" s="689"/>
      <c r="AY118" s="689"/>
      <c r="AZ118" s="689"/>
      <c r="BA118" s="689"/>
      <c r="BB118" s="689"/>
      <c r="BC118" s="689"/>
      <c r="BD118" s="689"/>
      <c r="BE118" s="689"/>
      <c r="BF118" s="689"/>
      <c r="BG118" s="12"/>
      <c r="BH118" s="12"/>
      <c r="BI118" s="12"/>
      <c r="BJ118" s="7"/>
      <c r="BK118" s="7"/>
      <c r="BL118" s="7"/>
      <c r="BM118" s="7"/>
      <c r="BN118" s="7"/>
      <c r="BO118" s="7"/>
      <c r="CD118" s="1"/>
      <c r="CE118" s="678" t="s">
        <v>1353</v>
      </c>
      <c r="CF118" s="678"/>
      <c r="CG118" s="678"/>
      <c r="CH118" s="678"/>
      <c r="CI118" s="678"/>
      <c r="CJ118" s="678"/>
      <c r="CK118" s="678"/>
      <c r="CL118" s="678"/>
      <c r="CM118" s="678"/>
      <c r="CN118" s="678"/>
    </row>
    <row r="119" spans="9:92" ht="6" customHeight="1" thickBot="1"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293"/>
      <c r="W119" s="293"/>
      <c r="X119" s="293"/>
      <c r="Y119" s="293"/>
      <c r="Z119" s="293"/>
      <c r="AA119" s="293"/>
      <c r="AC119" s="128"/>
      <c r="AD119" s="128"/>
      <c r="AJ119" s="689"/>
      <c r="AK119" s="689"/>
      <c r="AL119" s="689"/>
      <c r="AM119" s="689"/>
      <c r="AN119" s="689"/>
      <c r="AO119" s="689"/>
      <c r="AP119" s="689"/>
      <c r="AQ119" s="689"/>
      <c r="AR119" s="689"/>
      <c r="AS119" s="689"/>
      <c r="AT119" s="689"/>
      <c r="AU119" s="689"/>
      <c r="AV119" s="689"/>
      <c r="AW119" s="689"/>
      <c r="AX119" s="689"/>
      <c r="AY119" s="689"/>
      <c r="AZ119" s="689"/>
      <c r="BA119" s="689"/>
      <c r="BB119" s="689"/>
      <c r="BC119" s="689"/>
      <c r="BD119" s="689"/>
      <c r="BE119" s="689"/>
      <c r="BF119" s="689"/>
      <c r="BG119" s="6"/>
      <c r="BW119" s="293"/>
      <c r="BX119" s="293"/>
      <c r="BY119" s="293"/>
      <c r="BZ119" s="293"/>
      <c r="CA119" s="293"/>
      <c r="CB119" s="293"/>
      <c r="CC119" s="293"/>
      <c r="CD119" s="293"/>
      <c r="CE119" s="678"/>
      <c r="CF119" s="678"/>
      <c r="CG119" s="678"/>
      <c r="CH119" s="678"/>
      <c r="CI119" s="678"/>
      <c r="CJ119" s="678"/>
      <c r="CK119" s="678"/>
      <c r="CL119" s="678"/>
      <c r="CM119" s="678"/>
      <c r="CN119" s="678"/>
    </row>
    <row r="120" spans="9:92" ht="6" customHeight="1"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641" t="s">
        <v>1342</v>
      </c>
      <c r="W120" s="641"/>
      <c r="X120" s="641"/>
      <c r="Y120" s="641"/>
      <c r="Z120" s="641"/>
      <c r="AA120" s="641"/>
      <c r="AB120" s="319"/>
      <c r="AC120" s="128"/>
      <c r="AD120" s="128"/>
      <c r="AQ120" s="395" t="s">
        <v>733</v>
      </c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Q120" s="128"/>
      <c r="BR120" s="128"/>
      <c r="BS120" s="128"/>
      <c r="BT120" s="128"/>
      <c r="BV120" s="295"/>
      <c r="BW120" s="655"/>
      <c r="BX120" s="655"/>
      <c r="BY120" s="655"/>
      <c r="BZ120" s="655"/>
      <c r="CA120" s="655"/>
      <c r="CB120" s="655"/>
      <c r="CC120" s="655"/>
      <c r="CD120" s="655"/>
      <c r="CE120" s="678"/>
      <c r="CF120" s="678"/>
      <c r="CG120" s="678"/>
      <c r="CH120" s="678"/>
      <c r="CI120" s="678"/>
      <c r="CJ120" s="678"/>
      <c r="CK120" s="678"/>
      <c r="CL120" s="678"/>
      <c r="CM120" s="678"/>
      <c r="CN120" s="678"/>
    </row>
    <row r="121" spans="9:92" ht="6" customHeight="1" thickBot="1"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641"/>
      <c r="W121" s="641"/>
      <c r="X121" s="641"/>
      <c r="Y121" s="641"/>
      <c r="Z121" s="641"/>
      <c r="AA121" s="641"/>
      <c r="AB121" s="320"/>
      <c r="AC121" s="293"/>
      <c r="AD121" s="293"/>
      <c r="AE121" s="293"/>
      <c r="AF121" s="293"/>
      <c r="AG121" s="293"/>
      <c r="AH121" s="293"/>
      <c r="AI121" s="293"/>
      <c r="AQ121" s="395"/>
      <c r="AR121" s="395"/>
      <c r="AS121" s="395"/>
      <c r="AT121" s="395"/>
      <c r="AU121" s="395"/>
      <c r="AV121" s="395"/>
      <c r="AW121" s="395"/>
      <c r="AX121" s="395"/>
      <c r="AY121" s="395"/>
      <c r="AZ121" s="395"/>
      <c r="BA121" s="395"/>
      <c r="BB121" s="395"/>
      <c r="BC121" s="395"/>
      <c r="BO121" s="293"/>
      <c r="BP121" s="293"/>
      <c r="BQ121" s="293"/>
      <c r="BR121" s="293"/>
      <c r="BS121" s="293"/>
      <c r="BT121" s="293"/>
      <c r="BU121" s="293"/>
      <c r="BV121" s="305"/>
      <c r="BW121" s="655"/>
      <c r="BX121" s="655"/>
      <c r="BY121" s="655"/>
      <c r="BZ121" s="655"/>
      <c r="CA121" s="655"/>
      <c r="CB121" s="655"/>
      <c r="CC121" s="655"/>
      <c r="CD121" s="655"/>
      <c r="CE121" s="678"/>
      <c r="CF121" s="678"/>
      <c r="CG121" s="678"/>
      <c r="CH121" s="678"/>
      <c r="CI121" s="678"/>
      <c r="CJ121" s="678"/>
      <c r="CK121" s="678"/>
      <c r="CL121" s="678"/>
      <c r="CM121" s="678"/>
      <c r="CN121" s="678"/>
    </row>
    <row r="122" spans="13:91" ht="6" customHeight="1">
      <c r="M122" s="395" t="s">
        <v>1344</v>
      </c>
      <c r="N122" s="395"/>
      <c r="O122" s="395"/>
      <c r="P122" s="395"/>
      <c r="Q122" s="395"/>
      <c r="R122" s="395"/>
      <c r="S122" s="395"/>
      <c r="T122" s="395"/>
      <c r="U122" s="395"/>
      <c r="V122" s="641"/>
      <c r="W122" s="641"/>
      <c r="X122" s="641"/>
      <c r="Y122" s="641"/>
      <c r="Z122" s="641"/>
      <c r="AA122" s="641"/>
      <c r="AB122" s="134"/>
      <c r="AC122" s="128"/>
      <c r="AD122" s="128"/>
      <c r="AI122" s="128"/>
      <c r="AJ122" s="319"/>
      <c r="AS122" s="128"/>
      <c r="BC122" s="128"/>
      <c r="BN122" s="295"/>
      <c r="BS122" s="128"/>
      <c r="BT122" s="128"/>
      <c r="BU122" s="128"/>
      <c r="BV122" s="128"/>
      <c r="BW122" s="662"/>
      <c r="BX122" s="655"/>
      <c r="BY122" s="655"/>
      <c r="BZ122" s="655"/>
      <c r="CA122" s="655"/>
      <c r="CB122" s="655"/>
      <c r="CC122" s="655"/>
      <c r="CD122" s="655"/>
      <c r="CE122" s="395" t="s">
        <v>1331</v>
      </c>
      <c r="CF122" s="395"/>
      <c r="CG122" s="395"/>
      <c r="CH122" s="395"/>
      <c r="CI122" s="395"/>
      <c r="CJ122" s="395"/>
      <c r="CK122" s="395"/>
      <c r="CL122" s="395"/>
      <c r="CM122" s="395"/>
    </row>
    <row r="123" spans="13:91" ht="6" customHeight="1" thickBot="1">
      <c r="M123" s="395"/>
      <c r="N123" s="395"/>
      <c r="O123" s="395"/>
      <c r="P123" s="395"/>
      <c r="Q123" s="395"/>
      <c r="R123" s="395"/>
      <c r="S123" s="395"/>
      <c r="T123" s="395"/>
      <c r="U123" s="395"/>
      <c r="V123" s="685"/>
      <c r="W123" s="685"/>
      <c r="X123" s="685"/>
      <c r="Y123" s="685"/>
      <c r="Z123" s="685"/>
      <c r="AA123" s="685"/>
      <c r="AB123" s="134"/>
      <c r="AC123" s="128"/>
      <c r="AD123" s="128"/>
      <c r="AI123" s="128"/>
      <c r="AJ123" s="319"/>
      <c r="AS123" s="128"/>
      <c r="AW123" s="128"/>
      <c r="AX123" s="295"/>
      <c r="BC123" s="128"/>
      <c r="BN123" s="295"/>
      <c r="BS123" s="128"/>
      <c r="BT123" s="128"/>
      <c r="BW123" s="663"/>
      <c r="BX123" s="664"/>
      <c r="BY123" s="664"/>
      <c r="BZ123" s="664"/>
      <c r="CA123" s="664"/>
      <c r="CB123" s="664"/>
      <c r="CC123" s="664"/>
      <c r="CD123" s="664"/>
      <c r="CE123" s="395"/>
      <c r="CF123" s="395"/>
      <c r="CG123" s="395"/>
      <c r="CH123" s="395"/>
      <c r="CI123" s="395"/>
      <c r="CJ123" s="395"/>
      <c r="CK123" s="395"/>
      <c r="CL123" s="395"/>
      <c r="CM123" s="395"/>
    </row>
    <row r="124" spans="13:91" ht="6" customHeight="1">
      <c r="M124" s="395"/>
      <c r="N124" s="395"/>
      <c r="O124" s="395"/>
      <c r="P124" s="395"/>
      <c r="Q124" s="395"/>
      <c r="R124" s="395"/>
      <c r="S124" s="395"/>
      <c r="T124" s="395"/>
      <c r="U124" s="395"/>
      <c r="AB124" s="128"/>
      <c r="AC124" s="128"/>
      <c r="AD124" s="128"/>
      <c r="AI124" s="128"/>
      <c r="AJ124" s="319"/>
      <c r="AS124" s="128"/>
      <c r="AW124" s="128"/>
      <c r="AX124" s="295"/>
      <c r="BC124" s="128"/>
      <c r="BN124" s="295"/>
      <c r="BS124" s="128"/>
      <c r="BT124" s="128"/>
      <c r="BW124" s="128"/>
      <c r="BX124" s="128"/>
      <c r="BY124" s="128"/>
      <c r="BZ124" s="128"/>
      <c r="CA124" s="135"/>
      <c r="CB124" s="135"/>
      <c r="CE124" s="395"/>
      <c r="CF124" s="395"/>
      <c r="CG124" s="395"/>
      <c r="CH124" s="395"/>
      <c r="CI124" s="395"/>
      <c r="CJ124" s="395"/>
      <c r="CK124" s="395"/>
      <c r="CL124" s="395"/>
      <c r="CM124" s="395"/>
    </row>
    <row r="125" spans="13:91" ht="6" customHeight="1">
      <c r="M125" s="395"/>
      <c r="N125" s="395"/>
      <c r="O125" s="395"/>
      <c r="P125" s="395"/>
      <c r="Q125" s="395"/>
      <c r="R125" s="395"/>
      <c r="S125" s="395"/>
      <c r="T125" s="395"/>
      <c r="U125" s="395"/>
      <c r="AB125" s="128"/>
      <c r="AC125" s="128"/>
      <c r="AI125" s="128"/>
      <c r="AJ125" s="319"/>
      <c r="AS125" s="128"/>
      <c r="AW125" s="128"/>
      <c r="AX125" s="295"/>
      <c r="BC125" s="128"/>
      <c r="BN125" s="295"/>
      <c r="BS125" s="128"/>
      <c r="BW125" s="128"/>
      <c r="BX125" s="128"/>
      <c r="BY125" s="128"/>
      <c r="CE125" s="395"/>
      <c r="CF125" s="395"/>
      <c r="CG125" s="395"/>
      <c r="CH125" s="395"/>
      <c r="CI125" s="395"/>
      <c r="CJ125" s="395"/>
      <c r="CK125" s="395"/>
      <c r="CL125" s="395"/>
      <c r="CM125" s="395"/>
    </row>
    <row r="126" spans="13:91" ht="6" customHeight="1">
      <c r="M126" s="1"/>
      <c r="N126" s="1"/>
      <c r="O126" s="1"/>
      <c r="P126" s="1"/>
      <c r="Q126" s="1"/>
      <c r="R126" s="1"/>
      <c r="S126" s="1"/>
      <c r="T126" s="1"/>
      <c r="U126" s="1"/>
      <c r="AB126" s="128"/>
      <c r="AC126" s="128"/>
      <c r="AD126" s="395" t="s">
        <v>1343</v>
      </c>
      <c r="AE126" s="395"/>
      <c r="AF126" s="395"/>
      <c r="AG126" s="395"/>
      <c r="AH126" s="395"/>
      <c r="AI126" s="641"/>
      <c r="AJ126" s="319"/>
      <c r="AS126" s="128"/>
      <c r="AW126" s="128"/>
      <c r="AX126" s="295"/>
      <c r="BC126" s="128"/>
      <c r="BN126" s="295"/>
      <c r="BO126" s="660" t="s">
        <v>732</v>
      </c>
      <c r="BP126" s="660"/>
      <c r="BQ126" s="660"/>
      <c r="BR126" s="660"/>
      <c r="BS126" s="660"/>
      <c r="BT126" s="660"/>
      <c r="BU126" s="660"/>
      <c r="BV126" s="660"/>
      <c r="BW126" s="660"/>
      <c r="BX126" s="660"/>
      <c r="BY126" s="660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28:77" ht="6" customHeight="1" thickBot="1">
      <c r="AB127" s="128"/>
      <c r="AC127" s="128"/>
      <c r="AD127" s="395"/>
      <c r="AE127" s="395"/>
      <c r="AF127" s="395"/>
      <c r="AG127" s="395"/>
      <c r="AH127" s="395"/>
      <c r="AI127" s="641"/>
      <c r="AJ127" s="32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304"/>
      <c r="AY127" s="293"/>
      <c r="AZ127" s="293"/>
      <c r="BA127" s="293"/>
      <c r="BB127" s="293"/>
      <c r="BC127" s="293"/>
      <c r="BD127" s="293"/>
      <c r="BE127" s="293"/>
      <c r="BF127" s="293"/>
      <c r="BG127" s="293"/>
      <c r="BH127" s="293"/>
      <c r="BI127" s="293"/>
      <c r="BJ127" s="293"/>
      <c r="BK127" s="293"/>
      <c r="BL127" s="293"/>
      <c r="BM127" s="293"/>
      <c r="BN127" s="305"/>
      <c r="BO127" s="660"/>
      <c r="BP127" s="660"/>
      <c r="BQ127" s="660"/>
      <c r="BR127" s="660"/>
      <c r="BS127" s="660"/>
      <c r="BT127" s="660"/>
      <c r="BU127" s="660"/>
      <c r="BV127" s="660"/>
      <c r="BW127" s="660"/>
      <c r="BX127" s="660"/>
      <c r="BY127" s="660"/>
    </row>
    <row r="128" spans="28:77" ht="6" customHeight="1">
      <c r="AB128" s="128"/>
      <c r="AC128" s="128"/>
      <c r="AD128" s="395"/>
      <c r="AE128" s="395"/>
      <c r="AF128" s="395"/>
      <c r="AG128" s="395"/>
      <c r="AH128" s="395"/>
      <c r="AI128" s="641"/>
      <c r="AJ128" s="302"/>
      <c r="AL128" s="5" t="e">
        <f>COUNTIF(#REF!,"⑥*")</f>
        <v>#REF!</v>
      </c>
      <c r="AM128" s="655">
        <v>3</v>
      </c>
      <c r="AN128" s="655"/>
      <c r="AO128" s="655"/>
      <c r="AP128" s="655" t="s">
        <v>1333</v>
      </c>
      <c r="AQ128" s="655"/>
      <c r="AR128" s="656">
        <v>2</v>
      </c>
      <c r="AS128" s="656"/>
      <c r="AT128" s="656"/>
      <c r="AV128" s="5">
        <f>COUNTIF(AY130:BD139,"⑥*")</f>
        <v>0</v>
      </c>
      <c r="AW128" s="655">
        <v>3</v>
      </c>
      <c r="AX128" s="655"/>
      <c r="AY128" s="655"/>
      <c r="AZ128" s="655" t="s">
        <v>1333</v>
      </c>
      <c r="BA128" s="655"/>
      <c r="BB128" s="656">
        <v>1</v>
      </c>
      <c r="BC128" s="656"/>
      <c r="BD128" s="656"/>
      <c r="BE128" s="5">
        <f>COUNTIF(BH130:BM139,"⑥*")</f>
        <v>0</v>
      </c>
      <c r="BF128" s="655">
        <v>3</v>
      </c>
      <c r="BG128" s="655"/>
      <c r="BH128" s="655"/>
      <c r="BI128" s="655" t="s">
        <v>1333</v>
      </c>
      <c r="BJ128" s="655"/>
      <c r="BK128" s="656">
        <v>1</v>
      </c>
      <c r="BL128" s="656"/>
      <c r="BM128" s="656"/>
      <c r="BN128" s="300"/>
      <c r="BO128" s="660"/>
      <c r="BP128" s="660"/>
      <c r="BQ128" s="660"/>
      <c r="BR128" s="660"/>
      <c r="BS128" s="660"/>
      <c r="BT128" s="660"/>
      <c r="BU128" s="660"/>
      <c r="BV128" s="660"/>
      <c r="BW128" s="660"/>
      <c r="BX128" s="660"/>
      <c r="BY128" s="660"/>
    </row>
    <row r="129" spans="28:91" ht="6" customHeight="1">
      <c r="AB129" s="128"/>
      <c r="AC129" s="128"/>
      <c r="AD129" s="395"/>
      <c r="AE129" s="395"/>
      <c r="AF129" s="395"/>
      <c r="AG129" s="395"/>
      <c r="AH129" s="395"/>
      <c r="AI129" s="641"/>
      <c r="AJ129" s="131"/>
      <c r="AL129" s="5"/>
      <c r="AM129" s="655"/>
      <c r="AN129" s="655"/>
      <c r="AO129" s="655"/>
      <c r="AP129" s="655"/>
      <c r="AQ129" s="655"/>
      <c r="AR129" s="656"/>
      <c r="AS129" s="656"/>
      <c r="AT129" s="656"/>
      <c r="AV129" s="5"/>
      <c r="AW129" s="655"/>
      <c r="AX129" s="655"/>
      <c r="AY129" s="655"/>
      <c r="AZ129" s="655"/>
      <c r="BA129" s="655"/>
      <c r="BB129" s="656"/>
      <c r="BC129" s="656"/>
      <c r="BD129" s="656"/>
      <c r="BE129" s="5"/>
      <c r="BF129" s="655"/>
      <c r="BG129" s="655"/>
      <c r="BH129" s="655"/>
      <c r="BI129" s="655"/>
      <c r="BJ129" s="655"/>
      <c r="BK129" s="656"/>
      <c r="BL129" s="656"/>
      <c r="BM129" s="656"/>
      <c r="BN129" s="137"/>
      <c r="BO129" s="660"/>
      <c r="BP129" s="660"/>
      <c r="BQ129" s="660"/>
      <c r="BR129" s="660"/>
      <c r="BS129" s="660"/>
      <c r="BT129" s="660"/>
      <c r="BU129" s="660"/>
      <c r="BV129" s="660"/>
      <c r="BW129" s="660"/>
      <c r="BX129" s="660"/>
      <c r="BY129" s="660"/>
      <c r="CE129" s="395" t="s">
        <v>1330</v>
      </c>
      <c r="CF129" s="395"/>
      <c r="CG129" s="395"/>
      <c r="CH129" s="395"/>
      <c r="CI129" s="395"/>
      <c r="CJ129" s="395"/>
      <c r="CK129" s="395"/>
      <c r="CL129" s="395"/>
      <c r="CM129" s="395"/>
    </row>
    <row r="130" spans="9:91" ht="6" customHeight="1" thickBot="1">
      <c r="I130" s="681" t="s">
        <v>1379</v>
      </c>
      <c r="J130" s="681"/>
      <c r="K130" s="681"/>
      <c r="L130" s="681"/>
      <c r="M130" s="681"/>
      <c r="N130" s="681"/>
      <c r="O130" s="681"/>
      <c r="P130" s="681"/>
      <c r="Q130" s="681"/>
      <c r="R130" s="681"/>
      <c r="S130" s="681"/>
      <c r="T130" s="681"/>
      <c r="U130" s="681"/>
      <c r="AA130" s="128"/>
      <c r="AB130" s="128"/>
      <c r="AC130" s="128"/>
      <c r="AI130" s="128"/>
      <c r="AJ130" s="131"/>
      <c r="AL130" s="5"/>
      <c r="AM130" s="128"/>
      <c r="AN130" s="128"/>
      <c r="AO130" s="647" t="s">
        <v>1587</v>
      </c>
      <c r="AP130" s="641"/>
      <c r="AQ130" s="641"/>
      <c r="AR130" s="641"/>
      <c r="AS130" s="641"/>
      <c r="AT130" s="641"/>
      <c r="AV130" s="5"/>
      <c r="AW130" s="128"/>
      <c r="AX130" s="128"/>
      <c r="AY130" s="647" t="s">
        <v>1602</v>
      </c>
      <c r="AZ130" s="641"/>
      <c r="BA130" s="641"/>
      <c r="BB130" s="641"/>
      <c r="BC130" s="641"/>
      <c r="BD130" s="641"/>
      <c r="BE130" s="5"/>
      <c r="BF130" s="128"/>
      <c r="BG130" s="128"/>
      <c r="BH130" s="647" t="s">
        <v>1581</v>
      </c>
      <c r="BI130" s="641"/>
      <c r="BJ130" s="641"/>
      <c r="BK130" s="641"/>
      <c r="BL130" s="641"/>
      <c r="BM130" s="641"/>
      <c r="BN130" s="137"/>
      <c r="BS130" s="128"/>
      <c r="BW130" s="125"/>
      <c r="BX130" s="125"/>
      <c r="BY130" s="125"/>
      <c r="BZ130" s="125"/>
      <c r="CA130" s="125"/>
      <c r="CB130" s="125"/>
      <c r="CC130" s="125"/>
      <c r="CD130" s="125"/>
      <c r="CE130" s="395"/>
      <c r="CF130" s="395"/>
      <c r="CG130" s="395"/>
      <c r="CH130" s="395"/>
      <c r="CI130" s="395"/>
      <c r="CJ130" s="395"/>
      <c r="CK130" s="395"/>
      <c r="CL130" s="395"/>
      <c r="CM130" s="395"/>
    </row>
    <row r="131" spans="9:91" ht="6" customHeight="1" thickBot="1">
      <c r="I131" s="681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170"/>
      <c r="W131" s="170"/>
      <c r="X131" s="170"/>
      <c r="Y131" s="170"/>
      <c r="Z131" s="170"/>
      <c r="AA131" s="170"/>
      <c r="AB131" s="128"/>
      <c r="AC131" s="128"/>
      <c r="AH131" s="11"/>
      <c r="AI131" s="11"/>
      <c r="AJ131" s="174"/>
      <c r="AK131" s="11"/>
      <c r="AL131" s="672" t="s">
        <v>1339</v>
      </c>
      <c r="AM131" s="672"/>
      <c r="AN131" s="672"/>
      <c r="AO131" s="641"/>
      <c r="AP131" s="641"/>
      <c r="AQ131" s="641"/>
      <c r="AR131" s="641"/>
      <c r="AS131" s="641"/>
      <c r="AT131" s="641"/>
      <c r="AV131" s="672" t="s">
        <v>1339</v>
      </c>
      <c r="AW131" s="672"/>
      <c r="AX131" s="672"/>
      <c r="AY131" s="641"/>
      <c r="AZ131" s="641"/>
      <c r="BA131" s="641"/>
      <c r="BB131" s="641"/>
      <c r="BC131" s="641"/>
      <c r="BD131" s="641"/>
      <c r="BE131" s="672" t="s">
        <v>1339</v>
      </c>
      <c r="BF131" s="672"/>
      <c r="BG131" s="672"/>
      <c r="BH131" s="641"/>
      <c r="BI131" s="641"/>
      <c r="BJ131" s="641"/>
      <c r="BK131" s="641"/>
      <c r="BL131" s="641"/>
      <c r="BM131" s="641"/>
      <c r="BN131" s="137"/>
      <c r="BU131" s="128"/>
      <c r="BW131" s="657"/>
      <c r="BX131" s="658"/>
      <c r="BY131" s="658"/>
      <c r="BZ131" s="658"/>
      <c r="CA131" s="658"/>
      <c r="CB131" s="658"/>
      <c r="CC131" s="658"/>
      <c r="CD131" s="658"/>
      <c r="CE131" s="395"/>
      <c r="CF131" s="395"/>
      <c r="CG131" s="395"/>
      <c r="CH131" s="395"/>
      <c r="CI131" s="395"/>
      <c r="CJ131" s="395"/>
      <c r="CK131" s="395"/>
      <c r="CL131" s="395"/>
      <c r="CM131" s="395"/>
    </row>
    <row r="132" spans="9:91" ht="6" customHeight="1" thickBot="1"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3" t="s">
        <v>1343</v>
      </c>
      <c r="W132" s="683"/>
      <c r="X132" s="683"/>
      <c r="Y132" s="683"/>
      <c r="Z132" s="683"/>
      <c r="AA132" s="683"/>
      <c r="AB132" s="131"/>
      <c r="AC132" s="128"/>
      <c r="AH132" s="11"/>
      <c r="AI132" s="11"/>
      <c r="AJ132" s="174"/>
      <c r="AK132" s="11"/>
      <c r="AL132" s="672"/>
      <c r="AM132" s="672"/>
      <c r="AN132" s="672"/>
      <c r="AO132" s="647" t="s">
        <v>1588</v>
      </c>
      <c r="AP132" s="641"/>
      <c r="AQ132" s="641"/>
      <c r="AR132" s="641"/>
      <c r="AS132" s="641"/>
      <c r="AT132" s="641"/>
      <c r="AV132" s="672"/>
      <c r="AW132" s="672"/>
      <c r="AX132" s="672"/>
      <c r="AY132" s="647" t="s">
        <v>1621</v>
      </c>
      <c r="AZ132" s="641"/>
      <c r="BA132" s="641"/>
      <c r="BB132" s="641"/>
      <c r="BC132" s="641"/>
      <c r="BD132" s="641"/>
      <c r="BE132" s="672"/>
      <c r="BF132" s="672"/>
      <c r="BG132" s="672"/>
      <c r="BH132" s="647" t="s">
        <v>1595</v>
      </c>
      <c r="BI132" s="641"/>
      <c r="BJ132" s="641"/>
      <c r="BK132" s="641"/>
      <c r="BL132" s="641"/>
      <c r="BM132" s="641"/>
      <c r="BN132" s="137"/>
      <c r="BO132" s="317"/>
      <c r="BP132" s="293"/>
      <c r="BQ132" s="293"/>
      <c r="BR132" s="293"/>
      <c r="BS132" s="293"/>
      <c r="BT132" s="293"/>
      <c r="BU132" s="293"/>
      <c r="BV132" s="316"/>
      <c r="BW132" s="659"/>
      <c r="BX132" s="660"/>
      <c r="BY132" s="660"/>
      <c r="BZ132" s="660"/>
      <c r="CA132" s="660"/>
      <c r="CB132" s="660"/>
      <c r="CC132" s="660"/>
      <c r="CD132" s="660"/>
      <c r="CE132" s="395"/>
      <c r="CF132" s="395"/>
      <c r="CG132" s="395"/>
      <c r="CH132" s="395"/>
      <c r="CI132" s="395"/>
      <c r="CJ132" s="395"/>
      <c r="CK132" s="395"/>
      <c r="CL132" s="395"/>
      <c r="CM132" s="395"/>
    </row>
    <row r="133" spans="9:94" ht="6" customHeight="1" thickBot="1">
      <c r="I133" s="681"/>
      <c r="J133" s="681"/>
      <c r="K133" s="681"/>
      <c r="L133" s="681"/>
      <c r="M133" s="681"/>
      <c r="N133" s="681"/>
      <c r="O133" s="681"/>
      <c r="P133" s="681"/>
      <c r="Q133" s="681"/>
      <c r="R133" s="681"/>
      <c r="S133" s="681"/>
      <c r="T133" s="681"/>
      <c r="U133" s="681"/>
      <c r="V133" s="641"/>
      <c r="W133" s="641"/>
      <c r="X133" s="641"/>
      <c r="Y133" s="641"/>
      <c r="Z133" s="641"/>
      <c r="AA133" s="641"/>
      <c r="AB133" s="317"/>
      <c r="AC133" s="293"/>
      <c r="AD133" s="293"/>
      <c r="AE133" s="293"/>
      <c r="AF133" s="293"/>
      <c r="AG133" s="293"/>
      <c r="AH133" s="293"/>
      <c r="AI133" s="318"/>
      <c r="AJ133" s="174"/>
      <c r="AK133" s="128"/>
      <c r="AL133" s="672"/>
      <c r="AM133" s="672"/>
      <c r="AN133" s="672"/>
      <c r="AO133" s="641"/>
      <c r="AP133" s="641"/>
      <c r="AQ133" s="641"/>
      <c r="AR133" s="641"/>
      <c r="AS133" s="641"/>
      <c r="AT133" s="641"/>
      <c r="AV133" s="672"/>
      <c r="AW133" s="672"/>
      <c r="AX133" s="672"/>
      <c r="AY133" s="641"/>
      <c r="AZ133" s="641"/>
      <c r="BA133" s="641"/>
      <c r="BB133" s="641"/>
      <c r="BC133" s="641"/>
      <c r="BD133" s="641"/>
      <c r="BE133" s="672"/>
      <c r="BF133" s="672"/>
      <c r="BG133" s="672"/>
      <c r="BH133" s="641"/>
      <c r="BI133" s="641"/>
      <c r="BJ133" s="641"/>
      <c r="BK133" s="641"/>
      <c r="BL133" s="641"/>
      <c r="BM133" s="641"/>
      <c r="BN133" s="5">
        <f>COUNTIF(BQ135:BV135,"⑥*")</f>
        <v>0</v>
      </c>
      <c r="BO133" s="655"/>
      <c r="BP133" s="655"/>
      <c r="BQ133" s="655"/>
      <c r="BR133" s="655" t="s">
        <v>1333</v>
      </c>
      <c r="BS133" s="655"/>
      <c r="BT133" s="703"/>
      <c r="BU133" s="703"/>
      <c r="BV133" s="704"/>
      <c r="BW133" s="660"/>
      <c r="BX133" s="660"/>
      <c r="BY133" s="660"/>
      <c r="BZ133" s="660"/>
      <c r="CA133" s="660"/>
      <c r="CB133" s="660"/>
      <c r="CC133" s="660"/>
      <c r="CD133" s="660"/>
      <c r="CE133" s="641" t="s">
        <v>1603</v>
      </c>
      <c r="CF133" s="641"/>
      <c r="CG133" s="641"/>
      <c r="CH133" s="641"/>
      <c r="CI133" s="641"/>
      <c r="CJ133" s="641"/>
      <c r="CK133" s="641"/>
      <c r="CL133" s="641"/>
      <c r="CM133" s="641"/>
      <c r="CN133" s="641"/>
      <c r="CO133" s="641"/>
      <c r="CP133" s="641"/>
    </row>
    <row r="134" spans="9:94" ht="6" customHeight="1" thickBot="1">
      <c r="I134" s="395" t="s">
        <v>1583</v>
      </c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395"/>
      <c r="V134" s="641"/>
      <c r="W134" s="641"/>
      <c r="X134" s="641"/>
      <c r="Y134" s="641"/>
      <c r="Z134" s="641"/>
      <c r="AA134" s="641"/>
      <c r="AB134" s="321"/>
      <c r="AC134" s="5">
        <f>COUNTIF(AO130:AT139,"⑥*")</f>
        <v>0</v>
      </c>
      <c r="AD134" s="655"/>
      <c r="AE134" s="655"/>
      <c r="AF134" s="655"/>
      <c r="AG134" s="655" t="s">
        <v>1333</v>
      </c>
      <c r="AH134" s="655"/>
      <c r="AI134" s="656"/>
      <c r="AJ134" s="656"/>
      <c r="AK134" s="656"/>
      <c r="AL134" s="672"/>
      <c r="AM134" s="672"/>
      <c r="AN134" s="672"/>
      <c r="AO134" s="675" t="s">
        <v>1589</v>
      </c>
      <c r="AP134" s="641"/>
      <c r="AQ134" s="641"/>
      <c r="AR134" s="641"/>
      <c r="AS134" s="641"/>
      <c r="AT134" s="641"/>
      <c r="AV134" s="672"/>
      <c r="AW134" s="672"/>
      <c r="AX134" s="672"/>
      <c r="AY134" s="675" t="s">
        <v>1602</v>
      </c>
      <c r="AZ134" s="641"/>
      <c r="BA134" s="641"/>
      <c r="BB134" s="641"/>
      <c r="BC134" s="641"/>
      <c r="BD134" s="641"/>
      <c r="BE134" s="672"/>
      <c r="BF134" s="672"/>
      <c r="BG134" s="672"/>
      <c r="BH134" s="675" t="s">
        <v>1580</v>
      </c>
      <c r="BI134" s="641"/>
      <c r="BJ134" s="641"/>
      <c r="BK134" s="641"/>
      <c r="BL134" s="641"/>
      <c r="BM134" s="641"/>
      <c r="BN134" s="5"/>
      <c r="BO134" s="655"/>
      <c r="BP134" s="655"/>
      <c r="BQ134" s="655"/>
      <c r="BR134" s="655"/>
      <c r="BS134" s="655"/>
      <c r="BT134" s="656"/>
      <c r="BU134" s="656"/>
      <c r="BV134" s="705"/>
      <c r="BW134" s="661"/>
      <c r="BX134" s="661"/>
      <c r="BY134" s="661"/>
      <c r="BZ134" s="661"/>
      <c r="CA134" s="661"/>
      <c r="CB134" s="661"/>
      <c r="CC134" s="661"/>
      <c r="CD134" s="661"/>
      <c r="CE134" s="641"/>
      <c r="CF134" s="641"/>
      <c r="CG134" s="641"/>
      <c r="CH134" s="641"/>
      <c r="CI134" s="641"/>
      <c r="CJ134" s="641"/>
      <c r="CK134" s="641"/>
      <c r="CL134" s="641"/>
      <c r="CM134" s="641"/>
      <c r="CN134" s="641"/>
      <c r="CO134" s="641"/>
      <c r="CP134" s="641"/>
    </row>
    <row r="135" spans="9:94" ht="6" customHeight="1" thickBot="1">
      <c r="I135" s="395"/>
      <c r="J135" s="395"/>
      <c r="K135" s="395"/>
      <c r="L135" s="395"/>
      <c r="M135" s="395"/>
      <c r="N135" s="395"/>
      <c r="O135" s="395"/>
      <c r="P135" s="395"/>
      <c r="Q135" s="395"/>
      <c r="R135" s="395"/>
      <c r="S135" s="395"/>
      <c r="T135" s="395"/>
      <c r="U135" s="395"/>
      <c r="V135" s="666"/>
      <c r="W135" s="666"/>
      <c r="X135" s="666"/>
      <c r="Y135" s="666"/>
      <c r="Z135" s="666"/>
      <c r="AA135" s="666"/>
      <c r="AB135" s="319"/>
      <c r="AC135" s="5"/>
      <c r="AD135" s="655"/>
      <c r="AE135" s="655"/>
      <c r="AF135" s="655"/>
      <c r="AG135" s="655"/>
      <c r="AH135" s="655"/>
      <c r="AI135" s="656"/>
      <c r="AJ135" s="656"/>
      <c r="AK135" s="656"/>
      <c r="AL135" s="672"/>
      <c r="AM135" s="672"/>
      <c r="AN135" s="672"/>
      <c r="AO135" s="641"/>
      <c r="AP135" s="641"/>
      <c r="AQ135" s="641"/>
      <c r="AR135" s="641"/>
      <c r="AS135" s="641"/>
      <c r="AT135" s="641"/>
      <c r="AV135" s="672"/>
      <c r="AW135" s="672"/>
      <c r="AX135" s="672"/>
      <c r="AY135" s="641"/>
      <c r="AZ135" s="641"/>
      <c r="BA135" s="641"/>
      <c r="BB135" s="641"/>
      <c r="BC135" s="641"/>
      <c r="BD135" s="641"/>
      <c r="BE135" s="672"/>
      <c r="BF135" s="672"/>
      <c r="BG135" s="672"/>
      <c r="BH135" s="641"/>
      <c r="BI135" s="641"/>
      <c r="BJ135" s="641"/>
      <c r="BK135" s="641"/>
      <c r="BL135" s="641"/>
      <c r="BM135" s="641"/>
      <c r="BN135" s="5"/>
      <c r="BO135" s="128"/>
      <c r="BP135" s="128"/>
      <c r="BW135" s="128"/>
      <c r="BX135" s="128"/>
      <c r="BY135" s="128"/>
      <c r="BZ135" s="128"/>
      <c r="CA135" s="128"/>
      <c r="CB135" s="128"/>
      <c r="CC135" s="128"/>
      <c r="CD135" s="128"/>
      <c r="CE135" s="641"/>
      <c r="CF135" s="641"/>
      <c r="CG135" s="641"/>
      <c r="CH135" s="641"/>
      <c r="CI135" s="641"/>
      <c r="CJ135" s="641"/>
      <c r="CK135" s="641"/>
      <c r="CL135" s="641"/>
      <c r="CM135" s="641"/>
      <c r="CN135" s="641"/>
      <c r="CO135" s="641"/>
      <c r="CP135" s="641"/>
    </row>
    <row r="136" spans="9:94" ht="6" customHeight="1">
      <c r="I136" s="395"/>
      <c r="J136" s="395"/>
      <c r="K136" s="395"/>
      <c r="L136" s="395"/>
      <c r="M136" s="395"/>
      <c r="N136" s="395"/>
      <c r="O136" s="395"/>
      <c r="P136" s="395"/>
      <c r="Q136" s="395"/>
      <c r="R136" s="395"/>
      <c r="S136" s="395"/>
      <c r="T136" s="395"/>
      <c r="U136" s="395"/>
      <c r="AC136" s="5"/>
      <c r="AD136" s="128"/>
      <c r="AE136" s="128"/>
      <c r="AL136" s="672"/>
      <c r="AM136" s="672"/>
      <c r="AN136" s="672"/>
      <c r="AO136" s="647" t="s">
        <v>1575</v>
      </c>
      <c r="AP136" s="641"/>
      <c r="AQ136" s="641"/>
      <c r="AR136" s="641"/>
      <c r="AS136" s="641"/>
      <c r="AT136" s="641"/>
      <c r="AV136" s="672"/>
      <c r="AW136" s="672"/>
      <c r="AX136" s="672"/>
      <c r="AY136" s="647" t="s">
        <v>1592</v>
      </c>
      <c r="AZ136" s="641"/>
      <c r="BA136" s="641"/>
      <c r="BB136" s="641"/>
      <c r="BC136" s="641"/>
      <c r="BD136" s="641"/>
      <c r="BE136" s="672"/>
      <c r="BF136" s="672"/>
      <c r="BG136" s="672"/>
      <c r="BH136" s="647" t="s">
        <v>1596</v>
      </c>
      <c r="BI136" s="641"/>
      <c r="BJ136" s="641"/>
      <c r="BK136" s="641"/>
      <c r="BL136" s="641"/>
      <c r="BM136" s="641"/>
      <c r="BV136" s="7"/>
      <c r="BW136" s="7"/>
      <c r="BX136" s="7"/>
      <c r="BY136" s="7"/>
      <c r="BZ136" s="7"/>
      <c r="CA136" s="7"/>
      <c r="CB136" s="7"/>
      <c r="CC136" s="7"/>
      <c r="CD136" s="7"/>
      <c r="CE136" s="641"/>
      <c r="CF136" s="641"/>
      <c r="CG136" s="641"/>
      <c r="CH136" s="641"/>
      <c r="CI136" s="641"/>
      <c r="CJ136" s="641"/>
      <c r="CK136" s="641"/>
      <c r="CL136" s="641"/>
      <c r="CM136" s="641"/>
      <c r="CN136" s="641"/>
      <c r="CO136" s="641"/>
      <c r="CP136" s="641"/>
    </row>
    <row r="137" spans="9:65" ht="6" customHeight="1"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Y137" s="12"/>
      <c r="Z137" s="12"/>
      <c r="AA137" s="12"/>
      <c r="AC137" s="11"/>
      <c r="AD137" s="11"/>
      <c r="AE137" s="11"/>
      <c r="AL137" s="672"/>
      <c r="AM137" s="672"/>
      <c r="AN137" s="672"/>
      <c r="AO137" s="641"/>
      <c r="AP137" s="641"/>
      <c r="AQ137" s="641"/>
      <c r="AR137" s="641"/>
      <c r="AS137" s="641"/>
      <c r="AT137" s="641"/>
      <c r="AV137" s="672"/>
      <c r="AW137" s="672"/>
      <c r="AX137" s="672"/>
      <c r="AY137" s="641"/>
      <c r="AZ137" s="641"/>
      <c r="BA137" s="641"/>
      <c r="BB137" s="641"/>
      <c r="BC137" s="641"/>
      <c r="BD137" s="641"/>
      <c r="BE137" s="672"/>
      <c r="BF137" s="672"/>
      <c r="BG137" s="672"/>
      <c r="BH137" s="641"/>
      <c r="BI137" s="641"/>
      <c r="BJ137" s="641"/>
      <c r="BK137" s="641"/>
      <c r="BL137" s="641"/>
      <c r="BM137" s="641"/>
    </row>
    <row r="138" spans="25:65" ht="6" customHeight="1">
      <c r="Y138" s="12"/>
      <c r="Z138" s="12"/>
      <c r="AA138" s="12"/>
      <c r="AC138" s="11"/>
      <c r="AD138" s="11"/>
      <c r="AE138" s="11"/>
      <c r="AL138" s="672"/>
      <c r="AM138" s="672"/>
      <c r="AN138" s="672"/>
      <c r="AO138" s="713" t="s">
        <v>1587</v>
      </c>
      <c r="AP138" s="714"/>
      <c r="AQ138" s="714"/>
      <c r="AR138" s="714"/>
      <c r="AS138" s="714"/>
      <c r="AT138" s="714"/>
      <c r="AV138" s="672"/>
      <c r="AW138" s="672"/>
      <c r="AX138" s="672"/>
      <c r="AY138" s="641"/>
      <c r="AZ138" s="641"/>
      <c r="BA138" s="641"/>
      <c r="BB138" s="641"/>
      <c r="BC138" s="641"/>
      <c r="BD138" s="641"/>
      <c r="BE138" s="672"/>
      <c r="BF138" s="672"/>
      <c r="BG138" s="672"/>
      <c r="BH138" s="641"/>
      <c r="BI138" s="641"/>
      <c r="BJ138" s="641"/>
      <c r="BK138" s="641"/>
      <c r="BL138" s="641"/>
      <c r="BM138" s="641"/>
    </row>
    <row r="139" spans="25:65" ht="6" customHeight="1">
      <c r="Y139" s="12"/>
      <c r="Z139" s="12"/>
      <c r="AA139" s="12"/>
      <c r="AC139" s="11"/>
      <c r="AD139" s="11"/>
      <c r="AE139" s="11"/>
      <c r="AL139" s="672"/>
      <c r="AM139" s="672"/>
      <c r="AN139" s="672"/>
      <c r="AO139" s="714"/>
      <c r="AP139" s="714"/>
      <c r="AQ139" s="714"/>
      <c r="AR139" s="714"/>
      <c r="AS139" s="714"/>
      <c r="AT139" s="714"/>
      <c r="AV139" s="672"/>
      <c r="AW139" s="672"/>
      <c r="AX139" s="672"/>
      <c r="AY139" s="641"/>
      <c r="AZ139" s="641"/>
      <c r="BA139" s="641"/>
      <c r="BB139" s="641"/>
      <c r="BC139" s="641"/>
      <c r="BD139" s="641"/>
      <c r="BE139" s="672"/>
      <c r="BF139" s="672"/>
      <c r="BG139" s="672"/>
      <c r="BH139" s="641"/>
      <c r="BI139" s="641"/>
      <c r="BJ139" s="641"/>
      <c r="BK139" s="641"/>
      <c r="BL139" s="641"/>
      <c r="BM139" s="641"/>
    </row>
    <row r="140" spans="25:56" ht="6" customHeight="1">
      <c r="Y140" s="12"/>
      <c r="Z140" s="12"/>
      <c r="AA140" s="12"/>
      <c r="AC140" s="11"/>
      <c r="AD140" s="11"/>
      <c r="AE140" s="11"/>
      <c r="AS140" s="128"/>
      <c r="BD140" s="128"/>
    </row>
    <row r="141" spans="25:72" ht="6" customHeight="1">
      <c r="Y141" s="12"/>
      <c r="Z141" s="12"/>
      <c r="AA141" s="12"/>
      <c r="AC141" s="11"/>
      <c r="AD141" s="11"/>
      <c r="AE141" s="11"/>
      <c r="BT141" s="128"/>
    </row>
    <row r="142" spans="25:31" ht="6" customHeight="1">
      <c r="Y142" s="12"/>
      <c r="Z142" s="2"/>
      <c r="AA142" s="2"/>
      <c r="AC142" s="11"/>
      <c r="AD142" s="11"/>
      <c r="AE142" s="11"/>
    </row>
    <row r="143" spans="29:31" ht="6" customHeight="1">
      <c r="AC143" s="11"/>
      <c r="AD143" s="11"/>
      <c r="AE143" s="11"/>
    </row>
    <row r="144" spans="29:31" ht="6" customHeight="1">
      <c r="AC144" s="11"/>
      <c r="AD144" s="11"/>
      <c r="AE144" s="11"/>
    </row>
    <row r="145" spans="29:31" ht="6" customHeight="1">
      <c r="AC145" s="11"/>
      <c r="AD145" s="11"/>
      <c r="AE145" s="11"/>
    </row>
    <row r="146" spans="2:102" ht="6" customHeight="1">
      <c r="B146" s="571" t="s">
        <v>1377</v>
      </c>
      <c r="C146" s="571"/>
      <c r="D146" s="571"/>
      <c r="E146" s="571"/>
      <c r="F146" s="571"/>
      <c r="G146" s="571"/>
      <c r="H146" s="571"/>
      <c r="I146" s="571"/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1"/>
      <c r="AD146" s="571"/>
      <c r="AE146" s="571"/>
      <c r="AF146" s="571"/>
      <c r="AG146" s="571"/>
      <c r="AH146" s="571"/>
      <c r="AI146" s="571"/>
      <c r="AJ146" s="571"/>
      <c r="AK146" s="571"/>
      <c r="AL146" s="571"/>
      <c r="AM146" s="571"/>
      <c r="AN146" s="571"/>
      <c r="AO146" s="571"/>
      <c r="AP146" s="571"/>
      <c r="AQ146" s="571"/>
      <c r="AR146" s="571"/>
      <c r="AS146" s="571"/>
      <c r="AT146" s="571"/>
      <c r="AU146" s="571"/>
      <c r="AV146" s="571"/>
      <c r="AW146" s="571"/>
      <c r="AX146" s="571"/>
      <c r="AY146" s="571"/>
      <c r="AZ146" s="571"/>
      <c r="BA146" s="571"/>
      <c r="BB146" s="571"/>
      <c r="BC146" s="571"/>
      <c r="BD146" s="571"/>
      <c r="BE146" s="571"/>
      <c r="BF146" s="571"/>
      <c r="BG146" s="571"/>
      <c r="BH146" s="571"/>
      <c r="BI146" s="571"/>
      <c r="BJ146" s="571"/>
      <c r="BK146" s="571"/>
      <c r="BL146" s="571"/>
      <c r="BM146" s="571"/>
      <c r="BN146" s="571"/>
      <c r="BO146" s="571"/>
      <c r="BP146" s="571"/>
      <c r="BQ146" s="571"/>
      <c r="BR146" s="571"/>
      <c r="BS146" s="571"/>
      <c r="BT146" s="571"/>
      <c r="BU146" s="571"/>
      <c r="BV146" s="571"/>
      <c r="BW146" s="571"/>
      <c r="BX146" s="571"/>
      <c r="BY146" s="571"/>
      <c r="BZ146" s="571"/>
      <c r="CA146" s="571"/>
      <c r="CB146" s="571"/>
      <c r="CC146" s="571"/>
      <c r="CD146" s="571"/>
      <c r="CE146" s="571"/>
      <c r="CF146" s="571"/>
      <c r="CG146" s="571"/>
      <c r="CH146" s="571"/>
      <c r="CI146" s="571"/>
      <c r="CJ146" s="571"/>
      <c r="CK146" s="571"/>
      <c r="CL146" s="571"/>
      <c r="CM146" s="571"/>
      <c r="CN146" s="571"/>
      <c r="CO146" s="571"/>
      <c r="CP146" s="571"/>
      <c r="CQ146" s="571"/>
      <c r="CR146" s="571"/>
      <c r="CS146" s="571"/>
      <c r="CT146" s="571"/>
      <c r="CU146" s="571"/>
      <c r="CV146" s="571"/>
      <c r="CW146" s="571"/>
      <c r="CX146" s="571"/>
    </row>
    <row r="147" spans="2:102" ht="6" customHeight="1">
      <c r="B147" s="571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1"/>
      <c r="AD147" s="571"/>
      <c r="AE147" s="571"/>
      <c r="AF147" s="571"/>
      <c r="AG147" s="571"/>
      <c r="AH147" s="571"/>
      <c r="AI147" s="571"/>
      <c r="AJ147" s="571"/>
      <c r="AK147" s="571"/>
      <c r="AL147" s="571"/>
      <c r="AM147" s="571"/>
      <c r="AN147" s="571"/>
      <c r="AO147" s="571"/>
      <c r="AP147" s="571"/>
      <c r="AQ147" s="571"/>
      <c r="AR147" s="571"/>
      <c r="AS147" s="571"/>
      <c r="AT147" s="571"/>
      <c r="AU147" s="571"/>
      <c r="AV147" s="571"/>
      <c r="AW147" s="571"/>
      <c r="AX147" s="571"/>
      <c r="AY147" s="571"/>
      <c r="AZ147" s="571"/>
      <c r="BA147" s="571"/>
      <c r="BB147" s="571"/>
      <c r="BC147" s="571"/>
      <c r="BD147" s="571"/>
      <c r="BE147" s="571"/>
      <c r="BF147" s="571"/>
      <c r="BG147" s="571"/>
      <c r="BH147" s="571"/>
      <c r="BI147" s="571"/>
      <c r="BJ147" s="571"/>
      <c r="BK147" s="571"/>
      <c r="BL147" s="571"/>
      <c r="BM147" s="571"/>
      <c r="BN147" s="571"/>
      <c r="BO147" s="571"/>
      <c r="BP147" s="571"/>
      <c r="BQ147" s="571"/>
      <c r="BR147" s="571"/>
      <c r="BS147" s="571"/>
      <c r="BT147" s="571"/>
      <c r="BU147" s="571"/>
      <c r="BV147" s="571"/>
      <c r="BW147" s="571"/>
      <c r="BX147" s="571"/>
      <c r="BY147" s="571"/>
      <c r="BZ147" s="571"/>
      <c r="CA147" s="571"/>
      <c r="CB147" s="571"/>
      <c r="CC147" s="571"/>
      <c r="CD147" s="571"/>
      <c r="CE147" s="571"/>
      <c r="CF147" s="571"/>
      <c r="CG147" s="571"/>
      <c r="CH147" s="571"/>
      <c r="CI147" s="571"/>
      <c r="CJ147" s="571"/>
      <c r="CK147" s="571"/>
      <c r="CL147" s="571"/>
      <c r="CM147" s="571"/>
      <c r="CN147" s="571"/>
      <c r="CO147" s="571"/>
      <c r="CP147" s="571"/>
      <c r="CQ147" s="571"/>
      <c r="CR147" s="571"/>
      <c r="CS147" s="571"/>
      <c r="CT147" s="571"/>
      <c r="CU147" s="571"/>
      <c r="CV147" s="571"/>
      <c r="CW147" s="571"/>
      <c r="CX147" s="571"/>
    </row>
    <row r="148" spans="2:102" ht="6" customHeight="1">
      <c r="B148" s="571"/>
      <c r="C148" s="571"/>
      <c r="D148" s="571"/>
      <c r="E148" s="571"/>
      <c r="F148" s="571"/>
      <c r="G148" s="571"/>
      <c r="H148" s="571"/>
      <c r="I148" s="571"/>
      <c r="J148" s="571"/>
      <c r="K148" s="571"/>
      <c r="L148" s="571"/>
      <c r="M148" s="571"/>
      <c r="N148" s="571"/>
      <c r="O148" s="571"/>
      <c r="P148" s="571"/>
      <c r="Q148" s="571"/>
      <c r="R148" s="571"/>
      <c r="S148" s="571"/>
      <c r="T148" s="571"/>
      <c r="U148" s="571"/>
      <c r="V148" s="571"/>
      <c r="W148" s="571"/>
      <c r="X148" s="571"/>
      <c r="Y148" s="571"/>
      <c r="Z148" s="571"/>
      <c r="AA148" s="571"/>
      <c r="AB148" s="571"/>
      <c r="AC148" s="571"/>
      <c r="AD148" s="571"/>
      <c r="AE148" s="571"/>
      <c r="AF148" s="571"/>
      <c r="AG148" s="571"/>
      <c r="AH148" s="571"/>
      <c r="AI148" s="571"/>
      <c r="AJ148" s="571"/>
      <c r="AK148" s="571"/>
      <c r="AL148" s="571"/>
      <c r="AM148" s="571"/>
      <c r="AN148" s="571"/>
      <c r="AO148" s="571"/>
      <c r="AP148" s="571"/>
      <c r="AQ148" s="571"/>
      <c r="AR148" s="571"/>
      <c r="AS148" s="571"/>
      <c r="AT148" s="571"/>
      <c r="AU148" s="571"/>
      <c r="AV148" s="571"/>
      <c r="AW148" s="571"/>
      <c r="AX148" s="571"/>
      <c r="AY148" s="571"/>
      <c r="AZ148" s="571"/>
      <c r="BA148" s="571"/>
      <c r="BB148" s="571"/>
      <c r="BC148" s="571"/>
      <c r="BD148" s="571"/>
      <c r="BE148" s="571"/>
      <c r="BF148" s="571"/>
      <c r="BG148" s="571"/>
      <c r="BH148" s="571"/>
      <c r="BI148" s="571"/>
      <c r="BJ148" s="571"/>
      <c r="BK148" s="571"/>
      <c r="BL148" s="571"/>
      <c r="BM148" s="571"/>
      <c r="BN148" s="571"/>
      <c r="BO148" s="571"/>
      <c r="BP148" s="571"/>
      <c r="BQ148" s="571"/>
      <c r="BR148" s="571"/>
      <c r="BS148" s="571"/>
      <c r="BT148" s="571"/>
      <c r="BU148" s="571"/>
      <c r="BV148" s="571"/>
      <c r="BW148" s="571"/>
      <c r="BX148" s="571"/>
      <c r="BY148" s="571"/>
      <c r="BZ148" s="571"/>
      <c r="CA148" s="571"/>
      <c r="CB148" s="571"/>
      <c r="CC148" s="571"/>
      <c r="CD148" s="571"/>
      <c r="CE148" s="571"/>
      <c r="CF148" s="571"/>
      <c r="CG148" s="571"/>
      <c r="CH148" s="571"/>
      <c r="CI148" s="571"/>
      <c r="CJ148" s="571"/>
      <c r="CK148" s="571"/>
      <c r="CL148" s="571"/>
      <c r="CM148" s="571"/>
      <c r="CN148" s="571"/>
      <c r="CO148" s="571"/>
      <c r="CP148" s="571"/>
      <c r="CQ148" s="571"/>
      <c r="CR148" s="571"/>
      <c r="CS148" s="571"/>
      <c r="CT148" s="571"/>
      <c r="CU148" s="571"/>
      <c r="CV148" s="571"/>
      <c r="CW148" s="571"/>
      <c r="CX148" s="571"/>
    </row>
  </sheetData>
  <mergeCells count="233">
    <mergeCell ref="CJ15:CX18"/>
    <mergeCell ref="BL58:BU60"/>
    <mergeCell ref="BV35:CD39"/>
    <mergeCell ref="CE35:CY37"/>
    <mergeCell ref="CJ28:CY34"/>
    <mergeCell ref="CJ38:CY43"/>
    <mergeCell ref="CJ51:CY56"/>
    <mergeCell ref="AK13:CE15"/>
    <mergeCell ref="AN36:AP37"/>
    <mergeCell ref="AK46:AP47"/>
    <mergeCell ref="BM36:BO37"/>
    <mergeCell ref="BO44:BT45"/>
    <mergeCell ref="BO46:BT47"/>
    <mergeCell ref="BL39:BN47"/>
    <mergeCell ref="BP36:BQ37"/>
    <mergeCell ref="BR36:BT37"/>
    <mergeCell ref="BO38:BT39"/>
    <mergeCell ref="BO40:BT41"/>
    <mergeCell ref="BO42:BT43"/>
    <mergeCell ref="B146:CX148"/>
    <mergeCell ref="L84:AB87"/>
    <mergeCell ref="BV40:CE42"/>
    <mergeCell ref="BZ88:CI90"/>
    <mergeCell ref="BO126:BY129"/>
    <mergeCell ref="CE122:CM125"/>
    <mergeCell ref="BT133:BV134"/>
    <mergeCell ref="CJ73:CX75"/>
    <mergeCell ref="BE131:BG139"/>
    <mergeCell ref="BF128:BH129"/>
    <mergeCell ref="AO130:AT131"/>
    <mergeCell ref="AO132:AT133"/>
    <mergeCell ref="AO134:AT135"/>
    <mergeCell ref="AO136:AT137"/>
    <mergeCell ref="BH138:BM139"/>
    <mergeCell ref="AD134:AF135"/>
    <mergeCell ref="AG134:AH135"/>
    <mergeCell ref="AI134:AK135"/>
    <mergeCell ref="AO138:AT139"/>
    <mergeCell ref="BB128:BD129"/>
    <mergeCell ref="BF109:BG115"/>
    <mergeCell ref="AN109:AZ113"/>
    <mergeCell ref="AY130:BD131"/>
    <mergeCell ref="AV131:AX139"/>
    <mergeCell ref="AY132:BD133"/>
    <mergeCell ref="AY134:BD135"/>
    <mergeCell ref="AY136:BD137"/>
    <mergeCell ref="AY138:BD139"/>
    <mergeCell ref="AP128:AQ129"/>
    <mergeCell ref="AR128:AT129"/>
    <mergeCell ref="AW128:AY129"/>
    <mergeCell ref="AZ128:BA129"/>
    <mergeCell ref="AK44:AP45"/>
    <mergeCell ref="AV33:BG36"/>
    <mergeCell ref="BC63:BE71"/>
    <mergeCell ref="AV60:AW61"/>
    <mergeCell ref="AX60:AZ61"/>
    <mergeCell ref="BD60:BF61"/>
    <mergeCell ref="AS60:AU61"/>
    <mergeCell ref="BF62:BK63"/>
    <mergeCell ref="BF70:BK71"/>
    <mergeCell ref="BF64:BK65"/>
    <mergeCell ref="AJ7:CU9"/>
    <mergeCell ref="BQ96:BV97"/>
    <mergeCell ref="BZ74:CE75"/>
    <mergeCell ref="BZ76:CE77"/>
    <mergeCell ref="BZ78:CE79"/>
    <mergeCell ref="BZ80:CE81"/>
    <mergeCell ref="BZ82:CE83"/>
    <mergeCell ref="BO86:BQ87"/>
    <mergeCell ref="AJ86:AL87"/>
    <mergeCell ref="AM86:AN87"/>
    <mergeCell ref="I7:AI13"/>
    <mergeCell ref="Y23:AF24"/>
    <mergeCell ref="AA27:AF28"/>
    <mergeCell ref="AA29:AF30"/>
    <mergeCell ref="X26:Z34"/>
    <mergeCell ref="W19:AF22"/>
    <mergeCell ref="AA31:AF32"/>
    <mergeCell ref="A14:R18"/>
    <mergeCell ref="AA25:AF26"/>
    <mergeCell ref="A26:R31"/>
    <mergeCell ref="BG60:BH61"/>
    <mergeCell ref="BF66:BK67"/>
    <mergeCell ref="BF68:BK69"/>
    <mergeCell ref="BT86:BV87"/>
    <mergeCell ref="BI60:BK61"/>
    <mergeCell ref="CJ102:CY107"/>
    <mergeCell ref="CG97:CI100"/>
    <mergeCell ref="BJ106:BK107"/>
    <mergeCell ref="BX99:CE100"/>
    <mergeCell ref="BL106:BN107"/>
    <mergeCell ref="BW102:BY110"/>
    <mergeCell ref="BP104:BT108"/>
    <mergeCell ref="BE102:BO105"/>
    <mergeCell ref="BZ101:CE102"/>
    <mergeCell ref="AR92:BL97"/>
    <mergeCell ref="CF21:CH24"/>
    <mergeCell ref="BW23:CD24"/>
    <mergeCell ref="BV50:BX58"/>
    <mergeCell ref="BY55:CD56"/>
    <mergeCell ref="BY57:CD58"/>
    <mergeCell ref="BY53:CD54"/>
    <mergeCell ref="BY49:CD50"/>
    <mergeCell ref="BY31:CD32"/>
    <mergeCell ref="BY33:CD34"/>
    <mergeCell ref="BV26:BX34"/>
    <mergeCell ref="CJ62:CY67"/>
    <mergeCell ref="CJ76:CY81"/>
    <mergeCell ref="CJ89:CY94"/>
    <mergeCell ref="CJ69:CX72"/>
    <mergeCell ref="BZ84:CN87"/>
    <mergeCell ref="BV68:CE71"/>
    <mergeCell ref="BX72:CE73"/>
    <mergeCell ref="BQ90:BV91"/>
    <mergeCell ref="BW75:BY83"/>
    <mergeCell ref="BL82:BV85"/>
    <mergeCell ref="BU20:CE22"/>
    <mergeCell ref="BY25:CD26"/>
    <mergeCell ref="BY27:CD28"/>
    <mergeCell ref="BY29:CD30"/>
    <mergeCell ref="BY51:CD52"/>
    <mergeCell ref="BB45:BD53"/>
    <mergeCell ref="BE46:BJ47"/>
    <mergeCell ref="BE48:BJ49"/>
    <mergeCell ref="BE50:BJ51"/>
    <mergeCell ref="BE52:BJ53"/>
    <mergeCell ref="BE44:BJ45"/>
    <mergeCell ref="BW47:CD48"/>
    <mergeCell ref="CE129:CM132"/>
    <mergeCell ref="BH110:BM111"/>
    <mergeCell ref="BH112:BM113"/>
    <mergeCell ref="BH114:BM115"/>
    <mergeCell ref="BH116:BM117"/>
    <mergeCell ref="BZ109:CE110"/>
    <mergeCell ref="BI128:BJ129"/>
    <mergeCell ref="BK128:BM129"/>
    <mergeCell ref="BQ92:BV93"/>
    <mergeCell ref="AR63:AT71"/>
    <mergeCell ref="I130:U133"/>
    <mergeCell ref="I134:U137"/>
    <mergeCell ref="M122:U125"/>
    <mergeCell ref="AL90:AQ91"/>
    <mergeCell ref="A62:R67"/>
    <mergeCell ref="A89:R94"/>
    <mergeCell ref="A68:R70"/>
    <mergeCell ref="J71:U73"/>
    <mergeCell ref="AL94:AQ95"/>
    <mergeCell ref="AL96:AQ97"/>
    <mergeCell ref="AI89:AK97"/>
    <mergeCell ref="AU64:AZ65"/>
    <mergeCell ref="AU66:AZ67"/>
    <mergeCell ref="AU68:AZ69"/>
    <mergeCell ref="AU70:AZ71"/>
    <mergeCell ref="AI36:AK37"/>
    <mergeCell ref="AC101:AH102"/>
    <mergeCell ref="AC103:AH104"/>
    <mergeCell ref="AA33:AF34"/>
    <mergeCell ref="AA76:AF77"/>
    <mergeCell ref="AA78:AF79"/>
    <mergeCell ref="AA80:AF81"/>
    <mergeCell ref="AA82:AF83"/>
    <mergeCell ref="V88:AF91"/>
    <mergeCell ref="Z102:AB109"/>
    <mergeCell ref="V120:AA123"/>
    <mergeCell ref="AA99:AH100"/>
    <mergeCell ref="W95:AF98"/>
    <mergeCell ref="B33:V36"/>
    <mergeCell ref="A75:R80"/>
    <mergeCell ref="I118:U121"/>
    <mergeCell ref="A102:R107"/>
    <mergeCell ref="A37:R42"/>
    <mergeCell ref="A50:R55"/>
    <mergeCell ref="W35:AB37"/>
    <mergeCell ref="Y72:AF73"/>
    <mergeCell ref="AC105:AH106"/>
    <mergeCell ref="BH130:BM131"/>
    <mergeCell ref="BH132:BM133"/>
    <mergeCell ref="V132:AA135"/>
    <mergeCell ref="AL131:AN139"/>
    <mergeCell ref="AQ120:BC121"/>
    <mergeCell ref="AD126:AI129"/>
    <mergeCell ref="AA74:AF75"/>
    <mergeCell ref="X75:Z82"/>
    <mergeCell ref="AM128:AO129"/>
    <mergeCell ref="AG82:AQ85"/>
    <mergeCell ref="AD84:AF87"/>
    <mergeCell ref="AN98:AZ102"/>
    <mergeCell ref="AC107:AH108"/>
    <mergeCell ref="AC109:AH110"/>
    <mergeCell ref="AL88:AQ89"/>
    <mergeCell ref="AO86:AQ87"/>
    <mergeCell ref="AJ116:BF119"/>
    <mergeCell ref="AL92:AQ93"/>
    <mergeCell ref="BH136:BM137"/>
    <mergeCell ref="BO133:BQ134"/>
    <mergeCell ref="BR133:BS134"/>
    <mergeCell ref="BV43:CE46"/>
    <mergeCell ref="BZ107:CE108"/>
    <mergeCell ref="CE133:CP136"/>
    <mergeCell ref="CE118:CN121"/>
    <mergeCell ref="BH134:BM135"/>
    <mergeCell ref="BG106:BI107"/>
    <mergeCell ref="BQ88:BV89"/>
    <mergeCell ref="BL31:BU35"/>
    <mergeCell ref="BW84:BY87"/>
    <mergeCell ref="E1:CU6"/>
    <mergeCell ref="AG16:CE19"/>
    <mergeCell ref="AX37:BE40"/>
    <mergeCell ref="AH39:AJ47"/>
    <mergeCell ref="W68:AF71"/>
    <mergeCell ref="W43:AF46"/>
    <mergeCell ref="AK42:AP43"/>
    <mergeCell ref="AL36:AM37"/>
    <mergeCell ref="BH42:BJ43"/>
    <mergeCell ref="BW131:CD134"/>
    <mergeCell ref="BW120:CD123"/>
    <mergeCell ref="BW95:CF98"/>
    <mergeCell ref="BH108:BM109"/>
    <mergeCell ref="BQ94:BV95"/>
    <mergeCell ref="BZ103:CE104"/>
    <mergeCell ref="BZ105:CE106"/>
    <mergeCell ref="BR86:BS87"/>
    <mergeCell ref="BN89:BP97"/>
    <mergeCell ref="AR56:BA59"/>
    <mergeCell ref="AJ10:CY12"/>
    <mergeCell ref="AK23:BS27"/>
    <mergeCell ref="AU62:AZ63"/>
    <mergeCell ref="BB56:BK59"/>
    <mergeCell ref="AG31:AQ35"/>
    <mergeCell ref="AK38:AP39"/>
    <mergeCell ref="AK40:AP41"/>
    <mergeCell ref="BC42:BE43"/>
    <mergeCell ref="BF42:BG43"/>
  </mergeCells>
  <printOptions/>
  <pageMargins left="0" right="0" top="0" bottom="0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8:G149"/>
  <sheetViews>
    <sheetView workbookViewId="0" topLeftCell="A1">
      <selection activeCell="A130" sqref="A130"/>
    </sheetView>
  </sheetViews>
  <sheetFormatPr defaultColWidth="8.875" defaultRowHeight="13.5"/>
  <cols>
    <col min="1" max="16384" width="8.875" style="13" customWidth="1"/>
  </cols>
  <sheetData>
    <row r="18" spans="1:7" ht="13.5">
      <c r="A18" s="719" t="s">
        <v>1664</v>
      </c>
      <c r="B18" s="719"/>
      <c r="C18" s="719"/>
      <c r="D18" s="719"/>
      <c r="E18" s="719"/>
      <c r="F18" s="719"/>
      <c r="G18" s="719"/>
    </row>
    <row r="19" spans="1:7" ht="13.5">
      <c r="A19" s="719"/>
      <c r="B19" s="719"/>
      <c r="C19" s="719"/>
      <c r="D19" s="719"/>
      <c r="E19" s="719"/>
      <c r="F19" s="719"/>
      <c r="G19" s="719"/>
    </row>
    <row r="39" spans="1:7" ht="13.5">
      <c r="A39" s="719" t="s">
        <v>1665</v>
      </c>
      <c r="B39" s="719"/>
      <c r="C39" s="719"/>
      <c r="D39" s="719"/>
      <c r="E39" s="719"/>
      <c r="F39" s="719"/>
      <c r="G39" s="719"/>
    </row>
    <row r="40" spans="1:7" ht="13.5">
      <c r="A40" s="719"/>
      <c r="B40" s="719"/>
      <c r="C40" s="719"/>
      <c r="D40" s="719"/>
      <c r="E40" s="719"/>
      <c r="F40" s="719"/>
      <c r="G40" s="719"/>
    </row>
    <row r="59" spans="1:7" ht="13.5">
      <c r="A59" s="719" t="s">
        <v>1666</v>
      </c>
      <c r="B59" s="719"/>
      <c r="C59" s="719"/>
      <c r="D59" s="719"/>
      <c r="E59" s="719"/>
      <c r="F59" s="719"/>
      <c r="G59" s="719"/>
    </row>
    <row r="60" spans="1:7" ht="13.5">
      <c r="A60" s="719"/>
      <c r="B60" s="719"/>
      <c r="C60" s="719"/>
      <c r="D60" s="719"/>
      <c r="E60" s="719"/>
      <c r="F60" s="719"/>
      <c r="G60" s="719"/>
    </row>
    <row r="77" spans="1:7" ht="13.5">
      <c r="A77" s="719" t="s">
        <v>1625</v>
      </c>
      <c r="B77" s="719"/>
      <c r="C77" s="719"/>
      <c r="D77" s="719"/>
      <c r="E77" s="719"/>
      <c r="F77" s="719"/>
      <c r="G77" s="719"/>
    </row>
    <row r="78" spans="1:7" ht="13.5">
      <c r="A78" s="719"/>
      <c r="B78" s="719"/>
      <c r="C78" s="719"/>
      <c r="D78" s="719"/>
      <c r="E78" s="719"/>
      <c r="F78" s="719"/>
      <c r="G78" s="719"/>
    </row>
    <row r="84" spans="1:6" ht="13.5">
      <c r="A84" s="719" t="s">
        <v>1667</v>
      </c>
      <c r="B84" s="719"/>
      <c r="C84" s="719"/>
      <c r="D84" s="719"/>
      <c r="E84" s="719"/>
      <c r="F84" s="719"/>
    </row>
    <row r="85" spans="1:6" ht="13.5">
      <c r="A85" s="719"/>
      <c r="B85" s="719"/>
      <c r="C85" s="719"/>
      <c r="D85" s="719"/>
      <c r="E85" s="719"/>
      <c r="F85" s="719"/>
    </row>
    <row r="105" spans="1:6" ht="13.5">
      <c r="A105" s="719" t="s">
        <v>1670</v>
      </c>
      <c r="B105" s="719"/>
      <c r="C105" s="719"/>
      <c r="D105" s="719"/>
      <c r="E105" s="719"/>
      <c r="F105" s="719"/>
    </row>
    <row r="106" spans="1:6" ht="13.5">
      <c r="A106" s="719"/>
      <c r="B106" s="719"/>
      <c r="C106" s="719"/>
      <c r="D106" s="719"/>
      <c r="E106" s="719"/>
      <c r="F106" s="719"/>
    </row>
    <row r="126" spans="1:6" ht="13.5">
      <c r="A126" s="719" t="s">
        <v>1671</v>
      </c>
      <c r="B126" s="719"/>
      <c r="C126" s="719"/>
      <c r="D126" s="719"/>
      <c r="E126" s="719"/>
      <c r="F126" s="719"/>
    </row>
    <row r="127" spans="1:6" ht="13.5">
      <c r="A127" s="719"/>
      <c r="B127" s="719"/>
      <c r="C127" s="719"/>
      <c r="D127" s="719"/>
      <c r="E127" s="719"/>
      <c r="F127" s="719"/>
    </row>
    <row r="148" spans="1:6" ht="13.5">
      <c r="A148" s="719" t="s">
        <v>1672</v>
      </c>
      <c r="B148" s="719"/>
      <c r="C148" s="719"/>
      <c r="D148" s="719"/>
      <c r="E148" s="719"/>
      <c r="F148" s="719"/>
    </row>
    <row r="149" spans="1:6" ht="13.5">
      <c r="A149" s="719"/>
      <c r="B149" s="719"/>
      <c r="C149" s="719"/>
      <c r="D149" s="719"/>
      <c r="E149" s="719"/>
      <c r="F149" s="719"/>
    </row>
  </sheetData>
  <sheetProtection/>
  <mergeCells count="8">
    <mergeCell ref="A77:G78"/>
    <mergeCell ref="A18:G19"/>
    <mergeCell ref="A39:G40"/>
    <mergeCell ref="A59:G60"/>
    <mergeCell ref="A84:F85"/>
    <mergeCell ref="A105:F106"/>
    <mergeCell ref="A126:F127"/>
    <mergeCell ref="A148:F149"/>
  </mergeCells>
  <printOptions/>
  <pageMargins left="0" right="0" top="0" bottom="0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Q160"/>
  <sheetViews>
    <sheetView workbookViewId="0" topLeftCell="A1">
      <selection activeCell="C53" sqref="C53:C54"/>
    </sheetView>
  </sheetViews>
  <sheetFormatPr defaultColWidth="9.00390625" defaultRowHeight="13.5"/>
  <cols>
    <col min="1" max="1" width="0.74609375" style="13" customWidth="1"/>
    <col min="2" max="3" width="6.375" style="13" customWidth="1"/>
    <col min="4" max="4" width="7.625" style="13" customWidth="1"/>
    <col min="5" max="5" width="10.75390625" style="13" customWidth="1"/>
    <col min="6" max="6" width="7.625" style="13" customWidth="1"/>
    <col min="7" max="7" width="6.25390625" style="13" customWidth="1"/>
    <col min="8" max="8" width="7.625" style="13" customWidth="1"/>
    <col min="9" max="9" width="6.625" style="13" customWidth="1"/>
    <col min="10" max="10" width="7.625" style="13" customWidth="1"/>
    <col min="11" max="11" width="6.25390625" style="13" customWidth="1"/>
    <col min="12" max="12" width="7.625" style="13" customWidth="1"/>
    <col min="13" max="13" width="6.00390625" style="13" customWidth="1"/>
    <col min="14" max="14" width="7.625" style="13" customWidth="1"/>
    <col min="15" max="15" width="6.25390625" style="13" customWidth="1"/>
    <col min="16" max="16384" width="8.875" style="13" customWidth="1"/>
  </cols>
  <sheetData>
    <row r="3" spans="2:9" ht="13.5">
      <c r="B3" s="725" t="s">
        <v>320</v>
      </c>
      <c r="C3" s="725"/>
      <c r="D3" s="725"/>
      <c r="E3" s="725"/>
      <c r="F3" s="725"/>
      <c r="G3" s="725"/>
      <c r="H3" s="725"/>
      <c r="I3" s="725"/>
    </row>
    <row r="4" spans="2:9" ht="13.5">
      <c r="B4" s="725"/>
      <c r="C4" s="725"/>
      <c r="D4" s="725"/>
      <c r="E4" s="725"/>
      <c r="F4" s="725"/>
      <c r="G4" s="725"/>
      <c r="H4" s="725"/>
      <c r="I4" s="725"/>
    </row>
    <row r="5" spans="1:9" ht="13.5">
      <c r="A5" s="14"/>
      <c r="B5" s="720" t="s">
        <v>736</v>
      </c>
      <c r="C5" s="720"/>
      <c r="D5" s="14"/>
      <c r="E5" s="14"/>
      <c r="F5" s="14"/>
      <c r="G5" s="14"/>
      <c r="H5" s="14"/>
      <c r="I5" s="14"/>
    </row>
    <row r="6" spans="1:11" ht="14.25" thickBot="1">
      <c r="A6" s="14"/>
      <c r="B6" s="720"/>
      <c r="C6" s="720"/>
      <c r="D6" s="15"/>
      <c r="E6" s="15"/>
      <c r="F6" s="15"/>
      <c r="G6" s="15"/>
      <c r="H6" s="15"/>
      <c r="I6" s="15"/>
      <c r="J6" s="16"/>
      <c r="K6" s="16"/>
    </row>
    <row r="7" spans="2:15" ht="7.5" customHeight="1">
      <c r="B7" s="726" t="s">
        <v>252</v>
      </c>
      <c r="C7" s="728" t="s">
        <v>256</v>
      </c>
      <c r="D7" s="724" t="str">
        <f>IF(B7="","",VLOOKUP(B7,'登録ナンバー'!$A$4:$I$575,8,1))</f>
        <v>Ｋテニスカレッジ</v>
      </c>
      <c r="E7" s="724"/>
      <c r="F7" s="724"/>
      <c r="G7" s="17"/>
      <c r="H7" s="17"/>
      <c r="I7" s="17"/>
      <c r="J7" s="17"/>
      <c r="K7" s="18"/>
      <c r="L7" s="17"/>
      <c r="M7" s="17"/>
      <c r="N7" s="17"/>
      <c r="O7" s="19"/>
    </row>
    <row r="8" spans="2:15" ht="7.5" customHeight="1">
      <c r="B8" s="727"/>
      <c r="C8" s="729"/>
      <c r="D8" s="720"/>
      <c r="E8" s="720"/>
      <c r="F8" s="720"/>
      <c r="G8" s="20"/>
      <c r="H8" s="20"/>
      <c r="I8" s="20"/>
      <c r="J8" s="20"/>
      <c r="K8" s="21"/>
      <c r="L8" s="20"/>
      <c r="M8" s="20"/>
      <c r="N8" s="20"/>
      <c r="O8" s="22"/>
    </row>
    <row r="9" spans="2:15" ht="7.5" customHeight="1">
      <c r="B9" s="727" t="s">
        <v>253</v>
      </c>
      <c r="C9" s="729"/>
      <c r="D9" s="720"/>
      <c r="E9" s="720"/>
      <c r="F9" s="720"/>
      <c r="G9" s="20"/>
      <c r="H9" s="20"/>
      <c r="I9" s="20"/>
      <c r="J9" s="720"/>
      <c r="K9" s="721"/>
      <c r="L9" s="20"/>
      <c r="M9" s="20"/>
      <c r="N9" s="720"/>
      <c r="O9" s="749"/>
    </row>
    <row r="10" spans="2:15" ht="7.5" customHeight="1">
      <c r="B10" s="727"/>
      <c r="C10" s="729"/>
      <c r="D10" s="720"/>
      <c r="E10" s="720"/>
      <c r="F10" s="720"/>
      <c r="G10" s="20"/>
      <c r="H10" s="20"/>
      <c r="I10" s="20"/>
      <c r="J10" s="720"/>
      <c r="K10" s="721"/>
      <c r="L10" s="20"/>
      <c r="M10" s="20"/>
      <c r="N10" s="720"/>
      <c r="O10" s="749"/>
    </row>
    <row r="11" spans="2:15" ht="7.5" customHeight="1">
      <c r="B11" s="727" t="s">
        <v>254</v>
      </c>
      <c r="C11" s="729"/>
      <c r="D11" s="720" t="str">
        <f>IF(B7="","",VLOOKUP(B7,'登録ナンバー'!$A$3:$I$575,7,1))</f>
        <v>川並和之</v>
      </c>
      <c r="E11" s="720"/>
      <c r="F11" s="720" t="str">
        <f>IF(B9="","",VLOOKUP(B9,'登録ナンバー'!$A$3:$I$575,7,1))</f>
        <v>坪田真嘉</v>
      </c>
      <c r="G11" s="720"/>
      <c r="H11" s="720" t="str">
        <f>IF(B11="","",VLOOKUP(B11,'登録ナンバー'!$A$3:$I$575,7,1))</f>
        <v>山口直彦</v>
      </c>
      <c r="I11" s="720"/>
      <c r="J11" s="720" t="str">
        <f>IF(B13="","",VLOOKUP(B13,'登録ナンバー'!$A$3:$I$575,7,1))</f>
        <v>川上悠作</v>
      </c>
      <c r="K11" s="720"/>
      <c r="L11" s="720" t="str">
        <f>IF(C7="","",VLOOKUP(C7,'登録ナンバー'!$A$3:$I$575,7,1))</f>
        <v>佐藤雅幸</v>
      </c>
      <c r="M11" s="720"/>
      <c r="N11" s="720">
        <f>IF(C9="","",VLOOKUP(C9,'登録ナンバー'!$A$3:$I$575,7,1))</f>
      </c>
      <c r="O11" s="750"/>
    </row>
    <row r="12" spans="2:15" ht="7.5" customHeight="1">
      <c r="B12" s="727"/>
      <c r="C12" s="729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50"/>
    </row>
    <row r="13" spans="2:15" ht="7.5" customHeight="1">
      <c r="B13" s="727" t="s">
        <v>255</v>
      </c>
      <c r="C13" s="729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50"/>
    </row>
    <row r="14" spans="2:15" ht="7.5" customHeight="1" thickBot="1">
      <c r="B14" s="731"/>
      <c r="C14" s="730"/>
      <c r="D14" s="720"/>
      <c r="E14" s="720"/>
      <c r="F14" s="720"/>
      <c r="G14" s="720"/>
      <c r="H14" s="720"/>
      <c r="I14" s="720"/>
      <c r="J14" s="720"/>
      <c r="K14" s="720"/>
      <c r="L14" s="720"/>
      <c r="M14" s="720"/>
      <c r="N14" s="720"/>
      <c r="O14" s="750"/>
    </row>
    <row r="15" spans="2:15" ht="7.5" customHeight="1" thickTop="1">
      <c r="B15" s="763" t="s">
        <v>257</v>
      </c>
      <c r="C15" s="762" t="s">
        <v>261</v>
      </c>
      <c r="D15" s="724" t="str">
        <f>IF(B15="","",VLOOKUP(B15,'登録ナンバー'!$A$4:$I$575,8,1))</f>
        <v>東近江グリフィンズ</v>
      </c>
      <c r="E15" s="724"/>
      <c r="F15" s="724"/>
      <c r="G15" s="17"/>
      <c r="H15" s="17"/>
      <c r="I15" s="17"/>
      <c r="J15" s="17"/>
      <c r="K15" s="18"/>
      <c r="L15" s="17"/>
      <c r="M15" s="17"/>
      <c r="N15" s="17"/>
      <c r="O15" s="19"/>
    </row>
    <row r="16" spans="2:15" ht="7.5" customHeight="1">
      <c r="B16" s="727"/>
      <c r="C16" s="729"/>
      <c r="D16" s="720"/>
      <c r="E16" s="720"/>
      <c r="F16" s="720"/>
      <c r="G16" s="20"/>
      <c r="H16" s="20"/>
      <c r="I16" s="20"/>
      <c r="J16" s="20"/>
      <c r="K16" s="21"/>
      <c r="L16" s="20"/>
      <c r="M16" s="20"/>
      <c r="N16" s="20"/>
      <c r="O16" s="22"/>
    </row>
    <row r="17" spans="2:15" ht="7.5" customHeight="1">
      <c r="B17" s="727" t="s">
        <v>258</v>
      </c>
      <c r="C17" s="729"/>
      <c r="D17" s="720"/>
      <c r="E17" s="720"/>
      <c r="F17" s="720"/>
      <c r="G17" s="20"/>
      <c r="H17" s="20"/>
      <c r="I17" s="20"/>
      <c r="J17" s="720"/>
      <c r="K17" s="721"/>
      <c r="L17" s="20"/>
      <c r="M17" s="20"/>
      <c r="N17" s="720"/>
      <c r="O17" s="749"/>
    </row>
    <row r="18" spans="2:15" ht="7.5" customHeight="1">
      <c r="B18" s="727"/>
      <c r="C18" s="729"/>
      <c r="D18" s="720"/>
      <c r="E18" s="720"/>
      <c r="F18" s="720"/>
      <c r="G18" s="20"/>
      <c r="H18" s="20"/>
      <c r="I18" s="20"/>
      <c r="J18" s="720"/>
      <c r="K18" s="721"/>
      <c r="L18" s="20"/>
      <c r="M18" s="20"/>
      <c r="N18" s="720"/>
      <c r="O18" s="749"/>
    </row>
    <row r="19" spans="2:15" ht="7.5" customHeight="1">
      <c r="B19" s="727" t="s">
        <v>259</v>
      </c>
      <c r="C19" s="729"/>
      <c r="D19" s="720" t="str">
        <f>IF(B15="","",VLOOKUP(B15,'登録ナンバー'!$A$3:$I$575,7,1))</f>
        <v>岡田真樹</v>
      </c>
      <c r="E19" s="720"/>
      <c r="F19" s="720" t="str">
        <f>IF(B17="","",VLOOKUP(B17,'登録ナンバー'!$A$3:$I$575,7,1))</f>
        <v>北村　健</v>
      </c>
      <c r="G19" s="720"/>
      <c r="H19" s="720" t="str">
        <f>IF(B19="","",VLOOKUP(B19,'登録ナンバー'!$A$3:$I$575,7,1))</f>
        <v>堀場俊宏</v>
      </c>
      <c r="I19" s="720"/>
      <c r="J19" s="720" t="str">
        <f>IF(B21="","",VLOOKUP(B21,'登録ナンバー'!$A$3:$I$575,7,1))</f>
        <v>飛鷹強志</v>
      </c>
      <c r="K19" s="720"/>
      <c r="L19" s="720" t="str">
        <f>IF(C15="","",VLOOKUP(C15,'登録ナンバー'!$A$3:$I$575,7,1))</f>
        <v>村上卓</v>
      </c>
      <c r="M19" s="720"/>
      <c r="N19" s="720">
        <f>IF(C17="","",VLOOKUP(C17,'登録ナンバー'!$A$3:$I$575,7,1))</f>
      </c>
      <c r="O19" s="750"/>
    </row>
    <row r="20" spans="2:15" ht="7.5" customHeight="1">
      <c r="B20" s="727"/>
      <c r="C20" s="729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50"/>
    </row>
    <row r="21" spans="2:15" ht="7.5" customHeight="1">
      <c r="B21" s="727" t="s">
        <v>260</v>
      </c>
      <c r="C21" s="729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50"/>
    </row>
    <row r="22" spans="2:15" ht="7.5" customHeight="1" thickBot="1">
      <c r="B22" s="760"/>
      <c r="C22" s="754"/>
      <c r="D22" s="720"/>
      <c r="E22" s="720"/>
      <c r="F22" s="748"/>
      <c r="G22" s="748"/>
      <c r="H22" s="748"/>
      <c r="I22" s="748"/>
      <c r="J22" s="748"/>
      <c r="K22" s="748"/>
      <c r="L22" s="748"/>
      <c r="M22" s="748"/>
      <c r="N22" s="748"/>
      <c r="O22" s="751"/>
    </row>
    <row r="23" spans="2:15" ht="7.5" customHeight="1" thickTop="1">
      <c r="B23" s="732" t="s">
        <v>262</v>
      </c>
      <c r="C23" s="734" t="s">
        <v>266</v>
      </c>
      <c r="D23" s="724" t="str">
        <f>IF(B23="","",VLOOKUP(B23,'登録ナンバー'!$A$4:$I$575,8,1))</f>
        <v>フレンズ</v>
      </c>
      <c r="E23" s="724"/>
      <c r="F23" s="746" t="s">
        <v>279</v>
      </c>
      <c r="G23" s="28"/>
      <c r="H23" s="28"/>
      <c r="I23" s="28"/>
      <c r="J23" s="28"/>
      <c r="K23" s="29"/>
      <c r="L23" s="28"/>
      <c r="M23" s="29"/>
      <c r="N23" s="28"/>
      <c r="O23" s="30"/>
    </row>
    <row r="24" spans="2:15" ht="7.5" customHeight="1">
      <c r="B24" s="733"/>
      <c r="C24" s="735"/>
      <c r="D24" s="720"/>
      <c r="E24" s="720"/>
      <c r="F24" s="720"/>
      <c r="G24" s="20"/>
      <c r="H24" s="20"/>
      <c r="I24" s="20"/>
      <c r="J24" s="20"/>
      <c r="K24" s="26"/>
      <c r="L24" s="20"/>
      <c r="M24" s="26"/>
      <c r="N24" s="20"/>
      <c r="O24" s="22"/>
    </row>
    <row r="25" spans="2:15" ht="7.5" customHeight="1">
      <c r="B25" s="731" t="s">
        <v>263</v>
      </c>
      <c r="C25" s="730" t="s">
        <v>267</v>
      </c>
      <c r="D25" s="720"/>
      <c r="E25" s="720"/>
      <c r="F25" s="720"/>
      <c r="G25" s="20"/>
      <c r="H25" s="20"/>
      <c r="I25" s="20"/>
      <c r="J25" s="720"/>
      <c r="K25" s="723"/>
      <c r="L25" s="20"/>
      <c r="M25" s="26"/>
      <c r="N25" s="720"/>
      <c r="O25" s="749"/>
    </row>
    <row r="26" spans="2:15" ht="7.5" customHeight="1">
      <c r="B26" s="757"/>
      <c r="C26" s="752"/>
      <c r="D26" s="720"/>
      <c r="E26" s="720"/>
      <c r="F26" s="720"/>
      <c r="G26" s="20"/>
      <c r="H26" s="20"/>
      <c r="I26" s="20"/>
      <c r="J26" s="720"/>
      <c r="K26" s="723"/>
      <c r="L26" s="20"/>
      <c r="M26" s="26"/>
      <c r="N26" s="720"/>
      <c r="O26" s="749"/>
    </row>
    <row r="27" spans="2:17" ht="7.5" customHeight="1">
      <c r="B27" s="738" t="s">
        <v>264</v>
      </c>
      <c r="C27" s="739"/>
      <c r="D27" s="720"/>
      <c r="E27" s="720"/>
      <c r="F27" s="720" t="str">
        <f>IF(B25="","",VLOOKUP(B25,'登録ナンバー'!$A$3:$I$575,7,1))</f>
        <v>田中伸一</v>
      </c>
      <c r="G27" s="720"/>
      <c r="H27" s="720" t="s">
        <v>1617</v>
      </c>
      <c r="I27" s="720"/>
      <c r="J27" s="720" t="str">
        <f>IF(B29="","",VLOOKUP(B29,'登録ナンバー'!$A$3:$I$575,7,1))</f>
        <v>三代康成</v>
      </c>
      <c r="K27" s="720"/>
      <c r="L27" s="720" t="str">
        <f>IF(C23="","",VLOOKUP(C23,'登録ナンバー'!$A$3:$I$575,7,1))</f>
        <v>水本淳史</v>
      </c>
      <c r="M27" s="720"/>
      <c r="N27" s="720" t="str">
        <f>IF(C25="","",VLOOKUP(C25,'登録ナンバー'!$A$3:$I$575,7,1))</f>
        <v>森本進太郎</v>
      </c>
      <c r="O27" s="750"/>
      <c r="P27" s="720">
        <f>IF(C27="","",VLOOKUP(C27,'登録ナンバー'!$A$3:$I$575,7,1))</f>
      </c>
      <c r="Q27" s="720"/>
    </row>
    <row r="28" spans="2:17" ht="7.5" customHeight="1">
      <c r="B28" s="733"/>
      <c r="C28" s="735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50"/>
      <c r="P28" s="720"/>
      <c r="Q28" s="720"/>
    </row>
    <row r="29" spans="2:17" ht="7.5" customHeight="1">
      <c r="B29" s="738" t="s">
        <v>265</v>
      </c>
      <c r="C29" s="739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50"/>
      <c r="P29" s="720"/>
      <c r="Q29" s="720"/>
    </row>
    <row r="30" spans="2:17" ht="7.5" customHeight="1" thickBot="1">
      <c r="B30" s="733"/>
      <c r="C30" s="740"/>
      <c r="D30" s="720"/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50"/>
      <c r="P30" s="720"/>
      <c r="Q30" s="720"/>
    </row>
    <row r="31" spans="2:15" ht="7.5" customHeight="1" thickTop="1">
      <c r="B31" s="741" t="s">
        <v>268</v>
      </c>
      <c r="C31" s="742"/>
      <c r="D31" s="724" t="str">
        <f>IF(B31="","",VLOOKUP(B31,'登録ナンバー'!$A$4:$I$575,8,1))</f>
        <v>フレンズ</v>
      </c>
      <c r="E31" s="724"/>
      <c r="F31" s="722" t="s">
        <v>280</v>
      </c>
      <c r="G31" s="23"/>
      <c r="H31" s="23"/>
      <c r="I31" s="23"/>
      <c r="J31" s="23"/>
      <c r="K31" s="24"/>
      <c r="L31" s="31"/>
      <c r="M31" s="24"/>
      <c r="N31" s="31"/>
      <c r="O31" s="25"/>
    </row>
    <row r="32" spans="2:15" ht="7.5" customHeight="1">
      <c r="B32" s="737"/>
      <c r="C32" s="743"/>
      <c r="D32" s="720"/>
      <c r="E32" s="720"/>
      <c r="F32" s="720"/>
      <c r="G32" s="20"/>
      <c r="H32" s="20"/>
      <c r="I32" s="20"/>
      <c r="J32" s="20"/>
      <c r="K32" s="26"/>
      <c r="L32" s="20"/>
      <c r="M32" s="26"/>
      <c r="N32" s="20"/>
      <c r="O32" s="22"/>
    </row>
    <row r="33" spans="2:15" ht="7.5" customHeight="1">
      <c r="B33" s="736" t="s">
        <v>269</v>
      </c>
      <c r="C33" s="744"/>
      <c r="D33" s="720"/>
      <c r="E33" s="720"/>
      <c r="F33" s="720"/>
      <c r="G33" s="20"/>
      <c r="H33" s="20"/>
      <c r="I33" s="20"/>
      <c r="J33" s="720"/>
      <c r="K33" s="723"/>
      <c r="L33" s="20"/>
      <c r="M33" s="26"/>
      <c r="N33" s="720"/>
      <c r="O33" s="749"/>
    </row>
    <row r="34" spans="2:15" ht="7.5" customHeight="1">
      <c r="B34" s="737"/>
      <c r="C34" s="743"/>
      <c r="D34" s="720"/>
      <c r="E34" s="720"/>
      <c r="F34" s="720"/>
      <c r="G34" s="20"/>
      <c r="H34" s="20"/>
      <c r="I34" s="20"/>
      <c r="J34" s="720"/>
      <c r="K34" s="723"/>
      <c r="L34" s="20"/>
      <c r="M34" s="26"/>
      <c r="N34" s="720"/>
      <c r="O34" s="749"/>
    </row>
    <row r="35" spans="2:15" ht="7.5" customHeight="1">
      <c r="B35" s="736" t="s">
        <v>270</v>
      </c>
      <c r="C35" s="744"/>
      <c r="D35" s="720" t="str">
        <f>IF(B31="","",VLOOKUP(B31,'登録ナンバー'!$A$3:$I$575,7,1))</f>
        <v>土肥将博</v>
      </c>
      <c r="E35" s="720"/>
      <c r="F35" s="720" t="str">
        <f>IF(B33="","",VLOOKUP(B33,'登録ナンバー'!$A$3:$I$575,7,1))</f>
        <v>奥内栄治</v>
      </c>
      <c r="G35" s="720"/>
      <c r="H35" s="720" t="str">
        <f>IF(B35="","",VLOOKUP(B35,'登録ナンバー'!$A$3:$I$575,7,1))</f>
        <v>油利 享</v>
      </c>
      <c r="I35" s="720"/>
      <c r="J35" s="720" t="str">
        <f>IF(B37="","",VLOOKUP(B37,'登録ナンバー'!$A$3:$I$575,7,1))</f>
        <v>鈴木英夫</v>
      </c>
      <c r="K35" s="720"/>
      <c r="L35" s="720">
        <f>IF(C31="","",VLOOKUP(C31,'登録ナンバー'!$A$3:$I$575,7,1))</f>
      </c>
      <c r="M35" s="720"/>
      <c r="N35" s="720">
        <f>IF(C33="","",VLOOKUP(C33,'登録ナンバー'!$A$3:$I$575,7,1))</f>
      </c>
      <c r="O35" s="750"/>
    </row>
    <row r="36" spans="2:15" ht="7.5" customHeight="1">
      <c r="B36" s="737"/>
      <c r="C36" s="743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50"/>
    </row>
    <row r="37" spans="2:15" ht="7.5" customHeight="1">
      <c r="B37" s="736" t="s">
        <v>271</v>
      </c>
      <c r="C37" s="744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50"/>
    </row>
    <row r="38" spans="2:15" ht="7.5" customHeight="1" thickBot="1">
      <c r="B38" s="737"/>
      <c r="C38" s="745"/>
      <c r="D38" s="720"/>
      <c r="E38" s="720"/>
      <c r="F38" s="748"/>
      <c r="G38" s="748"/>
      <c r="H38" s="748"/>
      <c r="I38" s="748"/>
      <c r="J38" s="748"/>
      <c r="K38" s="748"/>
      <c r="L38" s="748"/>
      <c r="M38" s="748"/>
      <c r="N38" s="748"/>
      <c r="O38" s="751"/>
    </row>
    <row r="39" spans="2:15" ht="7.5" customHeight="1" thickTop="1">
      <c r="B39" s="747" t="s">
        <v>272</v>
      </c>
      <c r="C39" s="734" t="s">
        <v>276</v>
      </c>
      <c r="D39" s="724" t="str">
        <f>IF(B39="","",VLOOKUP(B39,'登録ナンバー'!$A$4:$I$575,8,1))</f>
        <v>うさぎとかめの集い</v>
      </c>
      <c r="E39" s="724"/>
      <c r="F39" s="720" t="s">
        <v>1325</v>
      </c>
      <c r="G39" s="20"/>
      <c r="H39" s="720" t="str">
        <f>IF(B39="","",VLOOKUP(C43,'登録ナンバー'!$A$3:$I$575,7,1))</f>
        <v>漆原大介</v>
      </c>
      <c r="I39" s="720"/>
      <c r="J39" s="28"/>
      <c r="K39" s="29"/>
      <c r="L39" s="32"/>
      <c r="M39" s="29"/>
      <c r="N39" s="20"/>
      <c r="O39" s="30"/>
    </row>
    <row r="40" spans="2:15" ht="7.5" customHeight="1">
      <c r="B40" s="733"/>
      <c r="C40" s="735"/>
      <c r="D40" s="720"/>
      <c r="E40" s="720"/>
      <c r="F40" s="720"/>
      <c r="G40" s="20"/>
      <c r="H40" s="720"/>
      <c r="I40" s="720"/>
      <c r="J40" s="20"/>
      <c r="K40" s="26"/>
      <c r="L40" s="27"/>
      <c r="M40" s="26"/>
      <c r="N40" s="20"/>
      <c r="O40" s="22"/>
    </row>
    <row r="41" spans="2:15" ht="7.5" customHeight="1">
      <c r="B41" s="738" t="s">
        <v>273</v>
      </c>
      <c r="C41" s="739" t="s">
        <v>277</v>
      </c>
      <c r="D41" s="720"/>
      <c r="E41" s="720"/>
      <c r="F41" s="720"/>
      <c r="G41" s="20"/>
      <c r="H41" s="720"/>
      <c r="I41" s="720"/>
      <c r="J41" s="720"/>
      <c r="K41" s="723"/>
      <c r="L41" s="20"/>
      <c r="M41" s="26"/>
      <c r="N41" s="720"/>
      <c r="O41" s="749"/>
    </row>
    <row r="42" spans="2:15" ht="7.5" customHeight="1">
      <c r="B42" s="733"/>
      <c r="C42" s="735"/>
      <c r="D42" s="720"/>
      <c r="E42" s="720"/>
      <c r="F42" s="720"/>
      <c r="G42" s="20"/>
      <c r="H42" s="720"/>
      <c r="I42" s="720"/>
      <c r="J42" s="720"/>
      <c r="K42" s="723"/>
      <c r="L42" s="20"/>
      <c r="M42" s="26"/>
      <c r="N42" s="720"/>
      <c r="O42" s="749"/>
    </row>
    <row r="43" spans="2:17" ht="7.5" customHeight="1">
      <c r="B43" s="738" t="s">
        <v>274</v>
      </c>
      <c r="C43" s="739" t="s">
        <v>278</v>
      </c>
      <c r="D43" s="720" t="str">
        <f>IF(B39="","",VLOOKUP(B39,'登録ナンバー'!$A$3:$I$575,7,1))</f>
        <v>石井正俊</v>
      </c>
      <c r="E43" s="720"/>
      <c r="F43" s="720" t="str">
        <f>IF(B41="","",VLOOKUP(B41,'登録ナンバー'!$A$3:$I$575,7,1))</f>
        <v>片岡一寿</v>
      </c>
      <c r="G43" s="720"/>
      <c r="H43" s="720" t="str">
        <f>IF(B43="","",VLOOKUP(B43,'登録ナンバー'!$A$3:$I$575,7,1))</f>
        <v>竹田圭佑</v>
      </c>
      <c r="I43" s="720"/>
      <c r="J43" s="720" t="str">
        <f>IF(B45="","",VLOOKUP(B45,'登録ナンバー'!$A$3:$I$575,7,1))</f>
        <v>山本昌紀</v>
      </c>
      <c r="K43" s="720"/>
      <c r="L43" s="720" t="str">
        <f>IF(C39="","",VLOOKUP(C39,'登録ナンバー'!$A$3:$I$575,7,1))</f>
        <v>吉村淳</v>
      </c>
      <c r="M43" s="720"/>
      <c r="N43" s="720" t="str">
        <f>IF(C41="","",VLOOKUP(C41,'登録ナンバー'!$A$3:$I$575,7,1))</f>
        <v>漆原大介</v>
      </c>
      <c r="O43" s="750"/>
      <c r="P43" s="720">
        <f>IF(E41="","",VLOOKUP(E41,'登録ナンバー'!$A$3:$I$575,7,1))</f>
      </c>
      <c r="Q43" s="720"/>
    </row>
    <row r="44" spans="2:17" ht="7.5" customHeight="1">
      <c r="B44" s="733"/>
      <c r="C44" s="735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50"/>
      <c r="P44" s="720"/>
      <c r="Q44" s="720"/>
    </row>
    <row r="45" spans="2:17" ht="7.5" customHeight="1">
      <c r="B45" s="738" t="s">
        <v>275</v>
      </c>
      <c r="C45" s="739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50"/>
      <c r="P45" s="720"/>
      <c r="Q45" s="720"/>
    </row>
    <row r="46" spans="2:17" ht="7.5" customHeight="1" thickBot="1">
      <c r="B46" s="733"/>
      <c r="C46" s="74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720"/>
      <c r="O46" s="750"/>
      <c r="P46" s="720"/>
      <c r="Q46" s="720"/>
    </row>
    <row r="47" spans="2:15" ht="7.5" customHeight="1" thickTop="1">
      <c r="B47" s="741" t="s">
        <v>281</v>
      </c>
      <c r="C47" s="742" t="s">
        <v>285</v>
      </c>
      <c r="D47" s="724" t="str">
        <f>IF(B47="","",VLOOKUP(B47,'登録ナンバー'!$A$4:$I$575,8,1))</f>
        <v>村田八日市</v>
      </c>
      <c r="E47" s="724"/>
      <c r="F47" s="722" t="s">
        <v>1326</v>
      </c>
      <c r="G47" s="23"/>
      <c r="H47" s="23"/>
      <c r="I47" s="23"/>
      <c r="J47" s="23"/>
      <c r="K47" s="24"/>
      <c r="L47" s="31"/>
      <c r="M47" s="24"/>
      <c r="N47" s="31"/>
      <c r="O47" s="25"/>
    </row>
    <row r="48" spans="2:15" ht="7.5" customHeight="1">
      <c r="B48" s="737"/>
      <c r="C48" s="743"/>
      <c r="D48" s="720"/>
      <c r="E48" s="720"/>
      <c r="F48" s="720"/>
      <c r="G48" s="20"/>
      <c r="H48" s="20"/>
      <c r="I48" s="20"/>
      <c r="J48" s="20"/>
      <c r="K48" s="26"/>
      <c r="L48" s="20"/>
      <c r="M48" s="26"/>
      <c r="N48" s="20"/>
      <c r="O48" s="22"/>
    </row>
    <row r="49" spans="2:15" ht="7.5" customHeight="1">
      <c r="B49" s="736" t="s">
        <v>282</v>
      </c>
      <c r="C49" s="744" t="s">
        <v>1622</v>
      </c>
      <c r="D49" s="720"/>
      <c r="E49" s="720"/>
      <c r="F49" s="720"/>
      <c r="G49" s="20"/>
      <c r="H49" s="20"/>
      <c r="I49" s="20"/>
      <c r="J49" s="720"/>
      <c r="K49" s="723"/>
      <c r="L49" s="20"/>
      <c r="M49" s="26"/>
      <c r="N49" s="720"/>
      <c r="O49" s="749"/>
    </row>
    <row r="50" spans="2:15" ht="7.5" customHeight="1">
      <c r="B50" s="737"/>
      <c r="C50" s="743"/>
      <c r="D50" s="720"/>
      <c r="E50" s="720"/>
      <c r="F50" s="720"/>
      <c r="G50" s="20"/>
      <c r="H50" s="20"/>
      <c r="I50" s="20"/>
      <c r="J50" s="720"/>
      <c r="K50" s="723"/>
      <c r="L50" s="20"/>
      <c r="M50" s="26"/>
      <c r="N50" s="720"/>
      <c r="O50" s="749"/>
    </row>
    <row r="51" spans="2:15" ht="7.5" customHeight="1">
      <c r="B51" s="736" t="s">
        <v>283</v>
      </c>
      <c r="C51" s="744"/>
      <c r="D51" s="720" t="str">
        <f>IF(B47="","",VLOOKUP(B47,'登録ナンバー'!$A$3:$I$575,7,1))</f>
        <v>安久智之</v>
      </c>
      <c r="E51" s="720"/>
      <c r="F51" s="720" t="str">
        <f>IF(B49="","",VLOOKUP(B49,'登録ナンバー'!$A$3:$I$575,7,1))</f>
        <v>杉山邦夫</v>
      </c>
      <c r="G51" s="720"/>
      <c r="H51" s="720" t="str">
        <f>IF(B51="","",VLOOKUP(B51,'登録ナンバー'!$A$3:$I$575,7,1))</f>
        <v>川上英二</v>
      </c>
      <c r="I51" s="720"/>
      <c r="J51" s="720" t="s">
        <v>1617</v>
      </c>
      <c r="K51" s="720"/>
      <c r="L51" s="720" t="str">
        <f>IF(C47="","",VLOOKUP(C47,'登録ナンバー'!$A$3:$I$575,7,1))</f>
        <v>辰巳悟朗</v>
      </c>
      <c r="M51" s="720"/>
      <c r="N51" s="720" t="str">
        <f>IF(C49="","",VLOOKUP(C49,'登録ナンバー'!$A$3:$I$575,7,1))</f>
        <v>二ツ井裕也</v>
      </c>
      <c r="O51" s="750"/>
    </row>
    <row r="52" spans="2:15" ht="7.5" customHeight="1">
      <c r="B52" s="737"/>
      <c r="C52" s="743"/>
      <c r="D52" s="720"/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50"/>
    </row>
    <row r="53" spans="2:15" ht="7.5" customHeight="1">
      <c r="B53" s="736" t="s">
        <v>284</v>
      </c>
      <c r="C53" s="744"/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50"/>
    </row>
    <row r="54" spans="2:15" ht="7.5" customHeight="1" thickBot="1">
      <c r="B54" s="737"/>
      <c r="C54" s="745"/>
      <c r="D54" s="720"/>
      <c r="E54" s="720"/>
      <c r="F54" s="748"/>
      <c r="G54" s="748"/>
      <c r="H54" s="748"/>
      <c r="I54" s="748"/>
      <c r="J54" s="748"/>
      <c r="K54" s="748"/>
      <c r="L54" s="748"/>
      <c r="M54" s="748"/>
      <c r="N54" s="748"/>
      <c r="O54" s="751"/>
    </row>
    <row r="55" spans="2:15" ht="7.5" customHeight="1" thickTop="1">
      <c r="B55" s="747" t="s">
        <v>286</v>
      </c>
      <c r="C55" s="734"/>
      <c r="D55" s="724" t="str">
        <f>IF(B55="","",VLOOKUP(B55,'登録ナンバー'!$A$4:$I$575,8,1))</f>
        <v>サプライズ</v>
      </c>
      <c r="E55" s="724"/>
      <c r="F55" s="746" t="s">
        <v>1327</v>
      </c>
      <c r="G55" s="28"/>
      <c r="H55" s="28"/>
      <c r="I55" s="28"/>
      <c r="J55" s="28"/>
      <c r="K55" s="29"/>
      <c r="L55" s="20"/>
      <c r="M55" s="29"/>
      <c r="N55" s="20"/>
      <c r="O55" s="30"/>
    </row>
    <row r="56" spans="2:15" ht="7.5" customHeight="1">
      <c r="B56" s="733"/>
      <c r="C56" s="735"/>
      <c r="D56" s="720"/>
      <c r="E56" s="720"/>
      <c r="F56" s="720"/>
      <c r="G56" s="20"/>
      <c r="H56" s="20"/>
      <c r="I56" s="20"/>
      <c r="J56" s="20"/>
      <c r="K56" s="26"/>
      <c r="L56" s="20"/>
      <c r="M56" s="26"/>
      <c r="N56" s="20"/>
      <c r="O56" s="22"/>
    </row>
    <row r="57" spans="2:15" ht="7.5" customHeight="1">
      <c r="B57" s="738" t="s">
        <v>287</v>
      </c>
      <c r="C57" s="739"/>
      <c r="D57" s="720"/>
      <c r="E57" s="720"/>
      <c r="F57" s="720"/>
      <c r="G57" s="20"/>
      <c r="H57" s="20"/>
      <c r="I57" s="20"/>
      <c r="J57" s="720"/>
      <c r="K57" s="723"/>
      <c r="L57" s="20"/>
      <c r="M57" s="26"/>
      <c r="N57" s="720"/>
      <c r="O57" s="749"/>
    </row>
    <row r="58" spans="2:15" ht="7.5" customHeight="1">
      <c r="B58" s="733"/>
      <c r="C58" s="735"/>
      <c r="D58" s="720"/>
      <c r="E58" s="720"/>
      <c r="F58" s="720"/>
      <c r="G58" s="20"/>
      <c r="H58" s="20"/>
      <c r="I58" s="20"/>
      <c r="J58" s="720"/>
      <c r="K58" s="723"/>
      <c r="L58" s="20"/>
      <c r="M58" s="26"/>
      <c r="N58" s="720"/>
      <c r="O58" s="749"/>
    </row>
    <row r="59" spans="2:15" ht="7.5" customHeight="1">
      <c r="B59" s="738" t="s">
        <v>288</v>
      </c>
      <c r="C59" s="739"/>
      <c r="D59" s="720" t="str">
        <f>IF(B55="","",VLOOKUP(B55,'登録ナンバー'!$A$3:$I$575,7,1))</f>
        <v>別宮敏朗</v>
      </c>
      <c r="E59" s="720"/>
      <c r="F59" s="720" t="str">
        <f>IF(B57="","",VLOOKUP(B57,'登録ナンバー'!$A$3:$I$575,7,1))</f>
        <v>北野智尋</v>
      </c>
      <c r="G59" s="720"/>
      <c r="H59" s="720" t="str">
        <f>IF(B59="","",VLOOKUP(B59,'登録ナンバー'!$A$3:$I$575,7,1))</f>
        <v>木森厚志</v>
      </c>
      <c r="I59" s="720"/>
      <c r="J59" s="720">
        <f>IF(B61="","",VLOOKUP(B61,'登録ナンバー'!$A$3:$I$575,7,1))</f>
      </c>
      <c r="K59" s="720"/>
      <c r="L59" s="720">
        <f>IF(C55="","",VLOOKUP(C55,'登録ナンバー'!$A$3:$I$575,7,1))</f>
      </c>
      <c r="M59" s="720"/>
      <c r="N59" s="720">
        <f>IF(C57="","",VLOOKUP(C57,'登録ナンバー'!$A$3:$I$575,7,1))</f>
      </c>
      <c r="O59" s="750"/>
    </row>
    <row r="60" spans="2:15" ht="7.5" customHeight="1">
      <c r="B60" s="733"/>
      <c r="C60" s="735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50"/>
    </row>
    <row r="61" spans="2:15" ht="7.5" customHeight="1">
      <c r="B61" s="738"/>
      <c r="C61" s="739"/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50"/>
    </row>
    <row r="62" spans="2:15" ht="7.5" customHeight="1" thickBot="1">
      <c r="B62" s="753"/>
      <c r="C62" s="74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50"/>
    </row>
    <row r="63" spans="2:15" ht="7.5" customHeight="1" thickTop="1">
      <c r="B63" s="755" t="s">
        <v>289</v>
      </c>
      <c r="C63" s="761"/>
      <c r="D63" s="724" t="str">
        <f>IF(B63="","",VLOOKUP(B63,'登録ナンバー'!$A$4:$I$575,8,1))</f>
        <v>サプライズ</v>
      </c>
      <c r="E63" s="724"/>
      <c r="F63" s="722" t="s">
        <v>1328</v>
      </c>
      <c r="G63" s="23"/>
      <c r="H63" s="23"/>
      <c r="I63" s="23"/>
      <c r="J63" s="23"/>
      <c r="K63" s="24"/>
      <c r="L63" s="31"/>
      <c r="M63" s="24"/>
      <c r="N63" s="31"/>
      <c r="O63" s="25"/>
    </row>
    <row r="64" spans="2:15" ht="7.5" customHeight="1">
      <c r="B64" s="756"/>
      <c r="C64" s="758"/>
      <c r="D64" s="720"/>
      <c r="E64" s="720"/>
      <c r="F64" s="720"/>
      <c r="G64" s="20"/>
      <c r="H64" s="20"/>
      <c r="I64" s="20"/>
      <c r="J64" s="20"/>
      <c r="K64" s="26"/>
      <c r="L64" s="20"/>
      <c r="M64" s="26"/>
      <c r="N64" s="20"/>
      <c r="O64" s="22"/>
    </row>
    <row r="65" spans="2:15" ht="7.5" customHeight="1">
      <c r="B65" s="756" t="s">
        <v>290</v>
      </c>
      <c r="C65" s="758"/>
      <c r="D65" s="720"/>
      <c r="E65" s="720"/>
      <c r="F65" s="720"/>
      <c r="G65" s="20"/>
      <c r="H65" s="20"/>
      <c r="I65" s="20"/>
      <c r="J65" s="720"/>
      <c r="K65" s="723"/>
      <c r="L65" s="20"/>
      <c r="M65" s="26"/>
      <c r="N65" s="720"/>
      <c r="O65" s="749"/>
    </row>
    <row r="66" spans="2:15" ht="7.5" customHeight="1" thickBot="1">
      <c r="B66" s="756"/>
      <c r="C66" s="759"/>
      <c r="D66" s="720"/>
      <c r="E66" s="720"/>
      <c r="F66" s="720"/>
      <c r="G66" s="20"/>
      <c r="H66" s="20"/>
      <c r="I66" s="20"/>
      <c r="J66" s="720"/>
      <c r="K66" s="723"/>
      <c r="L66" s="20"/>
      <c r="M66" s="26"/>
      <c r="N66" s="720"/>
      <c r="O66" s="749"/>
    </row>
    <row r="67" spans="2:15" ht="7.5" customHeight="1" thickTop="1">
      <c r="B67" s="727" t="s">
        <v>291</v>
      </c>
      <c r="C67" s="752"/>
      <c r="D67" s="720" t="str">
        <f>IF(B63="","",VLOOKUP(B63,'登録ナンバー'!$A$3:$I$575,7,1))</f>
        <v>宇尾数行</v>
      </c>
      <c r="E67" s="720"/>
      <c r="F67" s="720" t="str">
        <f>IF(B65="","",VLOOKUP(B65,'登録ナンバー'!$A$3:$I$575,7,1))</f>
        <v>濱田 毅</v>
      </c>
      <c r="G67" s="720"/>
      <c r="H67" s="720" t="str">
        <f>IF(B67="","",VLOOKUP(B67,'登録ナンバー'!$A$3:$I$575,7,1))</f>
        <v>梅田隆</v>
      </c>
      <c r="I67" s="720"/>
      <c r="J67" s="720" t="str">
        <f>IF(B69="","",VLOOKUP(B69,'登録ナンバー'!$A$3:$I$575,7,1))</f>
        <v>小倉俊郎</v>
      </c>
      <c r="K67" s="720"/>
      <c r="L67" s="720">
        <f>IF(C63="","",VLOOKUP(C63,'登録ナンバー'!$A$3:$I$575,7,1))</f>
      </c>
      <c r="M67" s="720"/>
      <c r="N67" s="720">
        <f>IF(C65="","",VLOOKUP(C65,'登録ナンバー'!$A$3:$I$575,7,1))</f>
      </c>
      <c r="O67" s="750"/>
    </row>
    <row r="68" spans="2:15" ht="7.5" customHeight="1">
      <c r="B68" s="727"/>
      <c r="C68" s="729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50"/>
    </row>
    <row r="69" spans="2:15" ht="7.5" customHeight="1">
      <c r="B69" s="727" t="s">
        <v>292</v>
      </c>
      <c r="C69" s="729"/>
      <c r="D69" s="720"/>
      <c r="E69" s="720"/>
      <c r="F69" s="720"/>
      <c r="G69" s="720"/>
      <c r="H69" s="720"/>
      <c r="I69" s="720"/>
      <c r="J69" s="720"/>
      <c r="K69" s="720"/>
      <c r="L69" s="720"/>
      <c r="M69" s="720"/>
      <c r="N69" s="720"/>
      <c r="O69" s="750"/>
    </row>
    <row r="70" spans="2:15" ht="7.5" customHeight="1" thickBot="1">
      <c r="B70" s="760"/>
      <c r="C70" s="754"/>
      <c r="D70" s="720"/>
      <c r="E70" s="720"/>
      <c r="F70" s="748"/>
      <c r="G70" s="748"/>
      <c r="H70" s="748"/>
      <c r="I70" s="748"/>
      <c r="J70" s="748"/>
      <c r="K70" s="748"/>
      <c r="L70" s="748"/>
      <c r="M70" s="748"/>
      <c r="N70" s="748"/>
      <c r="O70" s="751"/>
    </row>
    <row r="71" spans="2:15" ht="7.5" customHeight="1" thickTop="1">
      <c r="B71" s="757" t="s">
        <v>293</v>
      </c>
      <c r="C71" s="752" t="s">
        <v>297</v>
      </c>
      <c r="D71" s="724" t="str">
        <f>IF(B71="","",VLOOKUP(B71,'登録ナンバー'!$A$4:$I$575,8,1))</f>
        <v>京セラTC</v>
      </c>
      <c r="E71" s="724"/>
      <c r="F71" s="746" t="s">
        <v>1327</v>
      </c>
      <c r="G71" s="28"/>
      <c r="H71" s="28"/>
      <c r="I71" s="28"/>
      <c r="J71" s="28"/>
      <c r="K71" s="29"/>
      <c r="L71" s="20"/>
      <c r="M71" s="29"/>
      <c r="N71" s="20"/>
      <c r="O71" s="30"/>
    </row>
    <row r="72" spans="2:15" ht="7.5" customHeight="1">
      <c r="B72" s="727"/>
      <c r="C72" s="729"/>
      <c r="D72" s="720"/>
      <c r="E72" s="720"/>
      <c r="F72" s="720"/>
      <c r="G72" s="20"/>
      <c r="H72" s="20"/>
      <c r="I72" s="20"/>
      <c r="J72" s="20"/>
      <c r="K72" s="26"/>
      <c r="L72" s="20"/>
      <c r="M72" s="26"/>
      <c r="N72" s="20"/>
      <c r="O72" s="22"/>
    </row>
    <row r="73" spans="2:15" ht="7.5" customHeight="1">
      <c r="B73" s="727" t="s">
        <v>294</v>
      </c>
      <c r="C73" s="729"/>
      <c r="D73" s="720"/>
      <c r="E73" s="720"/>
      <c r="F73" s="720"/>
      <c r="G73" s="20"/>
      <c r="H73" s="20"/>
      <c r="I73" s="20"/>
      <c r="J73" s="720"/>
      <c r="K73" s="723"/>
      <c r="L73" s="20"/>
      <c r="M73" s="26"/>
      <c r="N73" s="720"/>
      <c r="O73" s="749"/>
    </row>
    <row r="74" spans="2:15" ht="7.5" customHeight="1">
      <c r="B74" s="727"/>
      <c r="C74" s="729"/>
      <c r="D74" s="720"/>
      <c r="E74" s="720"/>
      <c r="F74" s="720"/>
      <c r="G74" s="20"/>
      <c r="H74" s="20"/>
      <c r="I74" s="20"/>
      <c r="J74" s="720"/>
      <c r="K74" s="723"/>
      <c r="L74" s="20"/>
      <c r="M74" s="26"/>
      <c r="N74" s="720"/>
      <c r="O74" s="749"/>
    </row>
    <row r="75" spans="2:17" ht="7.5" customHeight="1">
      <c r="B75" s="727" t="s">
        <v>295</v>
      </c>
      <c r="C75" s="729"/>
      <c r="D75" s="720" t="str">
        <f>IF(B71="","",VLOOKUP(B71,'登録ナンバー'!$A$3:$I$575,7,1))</f>
        <v>永田寛教</v>
      </c>
      <c r="E75" s="720"/>
      <c r="F75" s="720" t="str">
        <f>IF(B73="","",VLOOKUP(B73,'登録ナンバー'!$A$3:$I$575,7,1))</f>
        <v>赤木拓</v>
      </c>
      <c r="G75" s="720"/>
      <c r="H75" s="720" t="str">
        <f>IF(B75="","",VLOOKUP(B75,'登録ナンバー'!$A$3:$I$575,7,1))</f>
        <v>牛尾紳之介</v>
      </c>
      <c r="I75" s="720"/>
      <c r="J75" s="720" t="str">
        <f>IF(B77="","",VLOOKUP(B77,'登録ナンバー'!$A$3:$I$575,7,1))</f>
        <v>吉本泰二</v>
      </c>
      <c r="K75" s="720"/>
      <c r="L75" s="720" t="str">
        <f>IF(C71="","",VLOOKUP(C71,'登録ナンバー'!$A$3:$I$575,7,1))</f>
        <v>西　裕紀</v>
      </c>
      <c r="M75" s="720"/>
      <c r="N75" s="720">
        <f>IF(C73="","",VLOOKUP(C73,'登録ナンバー'!$A$3:$I$575,7,1))</f>
      </c>
      <c r="O75" s="750"/>
      <c r="P75" s="720">
        <f>IF(C75="","",VLOOKUP(C75,'登録ナンバー'!$A$3:$I$575,7,1))</f>
      </c>
      <c r="Q75" s="720"/>
    </row>
    <row r="76" spans="2:17" ht="7.5" customHeight="1">
      <c r="B76" s="727"/>
      <c r="C76" s="729"/>
      <c r="D76" s="720"/>
      <c r="E76" s="720"/>
      <c r="F76" s="720"/>
      <c r="G76" s="720"/>
      <c r="H76" s="720"/>
      <c r="I76" s="720"/>
      <c r="J76" s="720"/>
      <c r="K76" s="720"/>
      <c r="L76" s="720"/>
      <c r="M76" s="720"/>
      <c r="N76" s="720"/>
      <c r="O76" s="750"/>
      <c r="P76" s="720"/>
      <c r="Q76" s="720"/>
    </row>
    <row r="77" spans="2:17" ht="7.5" customHeight="1">
      <c r="B77" s="727" t="s">
        <v>296</v>
      </c>
      <c r="C77" s="729"/>
      <c r="D77" s="720"/>
      <c r="E77" s="720"/>
      <c r="F77" s="720"/>
      <c r="G77" s="720"/>
      <c r="H77" s="720"/>
      <c r="I77" s="720"/>
      <c r="J77" s="720"/>
      <c r="K77" s="720"/>
      <c r="L77" s="720"/>
      <c r="M77" s="720"/>
      <c r="N77" s="720"/>
      <c r="O77" s="750"/>
      <c r="P77" s="720"/>
      <c r="Q77" s="720"/>
    </row>
    <row r="78" spans="2:17" ht="7.5" customHeight="1" thickBot="1">
      <c r="B78" s="731"/>
      <c r="C78" s="730"/>
      <c r="D78" s="720"/>
      <c r="E78" s="720"/>
      <c r="F78" s="748"/>
      <c r="G78" s="748"/>
      <c r="H78" s="748"/>
      <c r="I78" s="748"/>
      <c r="J78" s="748"/>
      <c r="K78" s="748"/>
      <c r="L78" s="748"/>
      <c r="M78" s="748"/>
      <c r="N78" s="748"/>
      <c r="O78" s="751"/>
      <c r="P78" s="720"/>
      <c r="Q78" s="720"/>
    </row>
    <row r="79" spans="2:15" ht="7.5" customHeight="1" thickTop="1">
      <c r="B79" s="763" t="s">
        <v>298</v>
      </c>
      <c r="C79" s="762" t="s">
        <v>302</v>
      </c>
      <c r="D79" s="724" t="str">
        <f>IF(B79="","",VLOOKUP(B79,'登録ナンバー'!$A$4:$I$575,8,1))</f>
        <v>京セラTC</v>
      </c>
      <c r="E79" s="724"/>
      <c r="F79" s="746" t="s">
        <v>1329</v>
      </c>
      <c r="G79" s="28"/>
      <c r="H79" s="28"/>
      <c r="I79" s="28"/>
      <c r="J79" s="28"/>
      <c r="K79" s="29"/>
      <c r="L79" s="20"/>
      <c r="M79" s="29"/>
      <c r="N79" s="20"/>
      <c r="O79" s="30"/>
    </row>
    <row r="80" spans="2:15" ht="7.5" customHeight="1">
      <c r="B80" s="727"/>
      <c r="C80" s="729"/>
      <c r="D80" s="720"/>
      <c r="E80" s="720"/>
      <c r="F80" s="720"/>
      <c r="G80" s="20"/>
      <c r="H80" s="20"/>
      <c r="I80" s="20"/>
      <c r="J80" s="20"/>
      <c r="K80" s="26"/>
      <c r="L80" s="20"/>
      <c r="M80" s="26"/>
      <c r="N80" s="20"/>
      <c r="O80" s="22"/>
    </row>
    <row r="81" spans="2:15" ht="7.5" customHeight="1">
      <c r="B81" s="727" t="s">
        <v>299</v>
      </c>
      <c r="C81" s="729"/>
      <c r="D81" s="720"/>
      <c r="E81" s="720"/>
      <c r="F81" s="720"/>
      <c r="G81" s="20"/>
      <c r="H81" s="20"/>
      <c r="I81" s="20"/>
      <c r="J81" s="720"/>
      <c r="K81" s="723"/>
      <c r="L81" s="20"/>
      <c r="M81" s="26"/>
      <c r="N81" s="720"/>
      <c r="O81" s="749"/>
    </row>
    <row r="82" spans="2:15" ht="7.5" customHeight="1">
      <c r="B82" s="727"/>
      <c r="C82" s="729"/>
      <c r="D82" s="720"/>
      <c r="E82" s="720"/>
      <c r="F82" s="720"/>
      <c r="G82" s="20"/>
      <c r="H82" s="20"/>
      <c r="I82" s="20"/>
      <c r="J82" s="720"/>
      <c r="K82" s="723"/>
      <c r="L82" s="20"/>
      <c r="M82" s="26"/>
      <c r="N82" s="720"/>
      <c r="O82" s="749"/>
    </row>
    <row r="83" spans="2:15" ht="7.5" customHeight="1">
      <c r="B83" s="727" t="s">
        <v>300</v>
      </c>
      <c r="C83" s="729"/>
      <c r="D83" s="720" t="str">
        <f>IF(B79="","",VLOOKUP(B79,'登録ナンバー'!$A$3:$I$575,7,1))</f>
        <v>秋山太助</v>
      </c>
      <c r="E83" s="720"/>
      <c r="F83" s="720" t="str">
        <f>IF(B81="","",VLOOKUP(B81,'登録ナンバー'!$A$3:$I$575,7,1))</f>
        <v>太田圭亮</v>
      </c>
      <c r="G83" s="720"/>
      <c r="H83" s="720" t="str">
        <f>IF(B83="","",VLOOKUP(B83,'登録ナンバー'!$A$3:$I$575,7,1))</f>
        <v>廣瀬智也</v>
      </c>
      <c r="I83" s="720"/>
      <c r="J83" s="720" t="str">
        <f>IF(B85="","",VLOOKUP(B85,'登録ナンバー'!$A$3:$I$575,7,1))</f>
        <v>宮道祐介</v>
      </c>
      <c r="K83" s="720"/>
      <c r="L83" s="720" t="str">
        <f>IF(C79="","",VLOOKUP(C79,'登録ナンバー'!$A$3:$I$575,7,1))</f>
        <v>西田裕信</v>
      </c>
      <c r="M83" s="720"/>
      <c r="N83" s="720">
        <f>IF(C81="","",VLOOKUP(C81,'登録ナンバー'!$A$3:$I$575,7,1))</f>
      </c>
      <c r="O83" s="750"/>
    </row>
    <row r="84" spans="2:15" ht="7.5" customHeight="1">
      <c r="B84" s="727"/>
      <c r="C84" s="729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50"/>
    </row>
    <row r="85" spans="2:15" ht="7.5" customHeight="1">
      <c r="B85" s="727" t="s">
        <v>301</v>
      </c>
      <c r="C85" s="729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0"/>
      <c r="O85" s="750"/>
    </row>
    <row r="86" spans="2:15" ht="7.5" customHeight="1" thickBot="1">
      <c r="B86" s="764"/>
      <c r="C86" s="765"/>
      <c r="D86" s="748"/>
      <c r="E86" s="748"/>
      <c r="F86" s="748"/>
      <c r="G86" s="748"/>
      <c r="H86" s="748"/>
      <c r="I86" s="748"/>
      <c r="J86" s="748"/>
      <c r="K86" s="748"/>
      <c r="L86" s="748"/>
      <c r="M86" s="748"/>
      <c r="N86" s="748"/>
      <c r="O86" s="751"/>
    </row>
    <row r="87" spans="2:15" ht="7.5" customHeight="1">
      <c r="B87" s="284"/>
      <c r="C87" s="284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2:15" ht="7.5" customHeight="1">
      <c r="B88" s="284"/>
      <c r="C88" s="284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2:15" ht="7.5" customHeight="1">
      <c r="B89" s="284"/>
      <c r="C89" s="284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2:15" ht="7.5" customHeight="1">
      <c r="B90" s="284"/>
      <c r="C90" s="284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2:15" ht="7.5" customHeight="1">
      <c r="B91" s="284"/>
      <c r="C91" s="284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</row>
    <row r="92" spans="2:15" ht="7.5" customHeight="1">
      <c r="B92" s="284"/>
      <c r="C92" s="284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2:15" ht="7.5" customHeight="1">
      <c r="B93" s="284"/>
      <c r="C93" s="284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</row>
    <row r="94" spans="2:15" ht="7.5" customHeight="1">
      <c r="B94" s="284"/>
      <c r="C94" s="284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</row>
    <row r="95" spans="2:15" ht="7.5" customHeight="1">
      <c r="B95" s="284"/>
      <c r="C95" s="284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</row>
    <row r="96" spans="2:15" ht="7.5" customHeight="1">
      <c r="B96" s="284"/>
      <c r="C96" s="284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</row>
    <row r="97" spans="2:15" ht="7.5" customHeight="1">
      <c r="B97" s="284"/>
      <c r="C97" s="284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</row>
    <row r="98" spans="2:15" ht="7.5" customHeight="1">
      <c r="B98" s="284"/>
      <c r="C98" s="284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</row>
    <row r="99" spans="2:15" ht="7.5" customHeight="1">
      <c r="B99" s="284"/>
      <c r="C99" s="284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</row>
    <row r="100" spans="2:15" ht="7.5" customHeight="1">
      <c r="B100" s="284"/>
      <c r="C100" s="284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</row>
    <row r="101" spans="2:15" ht="7.5" customHeight="1">
      <c r="B101" s="284"/>
      <c r="C101" s="284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</row>
    <row r="102" spans="2:15" ht="7.5" customHeight="1">
      <c r="B102" s="284"/>
      <c r="C102" s="284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</row>
    <row r="103" spans="2:15" ht="7.5" customHeight="1">
      <c r="B103" s="284"/>
      <c r="C103" s="284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</row>
    <row r="104" spans="2:15" ht="7.5" customHeight="1">
      <c r="B104" s="284"/>
      <c r="C104" s="284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</row>
    <row r="105" spans="2:15" ht="7.5" customHeight="1">
      <c r="B105" s="284"/>
      <c r="C105" s="284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2:15" ht="7.5" customHeight="1">
      <c r="B106" s="284"/>
      <c r="C106" s="284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</row>
    <row r="107" spans="2:15" ht="7.5" customHeight="1">
      <c r="B107" s="284"/>
      <c r="C107" s="284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</row>
    <row r="108" spans="2:15" ht="7.5" customHeight="1">
      <c r="B108" s="284"/>
      <c r="C108" s="284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</row>
    <row r="109" spans="2:15" ht="7.5" customHeight="1">
      <c r="B109" s="284"/>
      <c r="C109" s="284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</row>
    <row r="110" spans="2:15" ht="7.5" customHeight="1">
      <c r="B110" s="284"/>
      <c r="C110" s="284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</row>
    <row r="111" spans="2:9" ht="13.5">
      <c r="B111" s="766" t="s">
        <v>321</v>
      </c>
      <c r="C111" s="766"/>
      <c r="D111" s="766"/>
      <c r="E111" s="766"/>
      <c r="F111" s="766"/>
      <c r="G111" s="766"/>
      <c r="H111" s="766"/>
      <c r="I111" s="766"/>
    </row>
    <row r="112" spans="2:9" ht="13.5">
      <c r="B112" s="766"/>
      <c r="C112" s="766"/>
      <c r="D112" s="766"/>
      <c r="E112" s="766"/>
      <c r="F112" s="766"/>
      <c r="G112" s="766"/>
      <c r="H112" s="766"/>
      <c r="I112" s="766"/>
    </row>
    <row r="113" spans="1:9" ht="13.5">
      <c r="A113" s="14"/>
      <c r="B113" s="720" t="s">
        <v>736</v>
      </c>
      <c r="C113" s="720"/>
      <c r="D113" s="14"/>
      <c r="E113" s="14"/>
      <c r="F113" s="14"/>
      <c r="G113" s="14"/>
      <c r="H113" s="14"/>
      <c r="I113" s="14"/>
    </row>
    <row r="114" spans="1:11" ht="14.25" thickBot="1">
      <c r="A114" s="14"/>
      <c r="B114" s="720"/>
      <c r="C114" s="720"/>
      <c r="D114" s="15"/>
      <c r="E114" s="15"/>
      <c r="F114" s="15"/>
      <c r="G114" s="15"/>
      <c r="H114" s="15"/>
      <c r="I114" s="15"/>
      <c r="J114" s="16"/>
      <c r="K114" s="16"/>
    </row>
    <row r="115" spans="2:15" ht="7.5" customHeight="1">
      <c r="B115" s="726" t="s">
        <v>303</v>
      </c>
      <c r="C115" s="728"/>
      <c r="D115" s="724" t="str">
        <f>IF(B115="","",VLOOKUP(B115,'登録ナンバー'!$A$4:$I$575,8,1))</f>
        <v>Ｋテニスカレッジ</v>
      </c>
      <c r="E115" s="724"/>
      <c r="F115" s="724"/>
      <c r="G115" s="17"/>
      <c r="H115" s="17"/>
      <c r="I115" s="17"/>
      <c r="J115" s="17"/>
      <c r="K115" s="18"/>
      <c r="L115" s="17"/>
      <c r="M115" s="17"/>
      <c r="N115" s="17"/>
      <c r="O115" s="19"/>
    </row>
    <row r="116" spans="2:15" ht="7.5" customHeight="1">
      <c r="B116" s="727"/>
      <c r="C116" s="729"/>
      <c r="D116" s="720"/>
      <c r="E116" s="720"/>
      <c r="F116" s="720"/>
      <c r="G116" s="20"/>
      <c r="H116" s="20"/>
      <c r="I116" s="20"/>
      <c r="J116" s="20"/>
      <c r="K116" s="21"/>
      <c r="L116" s="20"/>
      <c r="M116" s="20"/>
      <c r="N116" s="20"/>
      <c r="O116" s="22"/>
    </row>
    <row r="117" spans="2:15" ht="7.5" customHeight="1">
      <c r="B117" s="727" t="s">
        <v>304</v>
      </c>
      <c r="C117" s="729"/>
      <c r="D117" s="720"/>
      <c r="E117" s="720"/>
      <c r="F117" s="720"/>
      <c r="G117" s="20"/>
      <c r="H117" s="20"/>
      <c r="I117" s="20"/>
      <c r="J117" s="720"/>
      <c r="K117" s="721"/>
      <c r="L117" s="20"/>
      <c r="M117" s="20"/>
      <c r="N117" s="720"/>
      <c r="O117" s="749"/>
    </row>
    <row r="118" spans="2:15" ht="7.5" customHeight="1">
      <c r="B118" s="727"/>
      <c r="C118" s="729"/>
      <c r="D118" s="720"/>
      <c r="E118" s="720"/>
      <c r="F118" s="720"/>
      <c r="G118" s="20"/>
      <c r="H118" s="20"/>
      <c r="I118" s="20"/>
      <c r="J118" s="720"/>
      <c r="K118" s="721"/>
      <c r="L118" s="20"/>
      <c r="M118" s="20"/>
      <c r="N118" s="720"/>
      <c r="O118" s="749"/>
    </row>
    <row r="119" spans="2:15" ht="7.5" customHeight="1">
      <c r="B119" s="727" t="s">
        <v>305</v>
      </c>
      <c r="C119" s="729"/>
      <c r="D119" s="720" t="str">
        <f>IF(B115="","",VLOOKUP(B115,'登録ナンバー'!$A$3:$I$575,7,1))</f>
        <v>福永裕美</v>
      </c>
      <c r="E119" s="720"/>
      <c r="F119" s="720" t="str">
        <f>IF(B117="","",VLOOKUP(B117,'登録ナンバー'!$A$3:$I$575,7,1))</f>
        <v>小笠原容子</v>
      </c>
      <c r="G119" s="720"/>
      <c r="H119" s="720" t="str">
        <f>IF(B119="","",VLOOKUP(B119,'登録ナンバー'!$A$3:$I$575,7,1))</f>
        <v>梶木和子</v>
      </c>
      <c r="I119" s="720"/>
      <c r="J119" s="720" t="str">
        <f>IF(B121="","",VLOOKUP(B121,'登録ナンバー'!$A$3:$I$575,7,1))</f>
        <v>布藤江実子</v>
      </c>
      <c r="K119" s="720"/>
      <c r="L119" s="767">
        <f>IF(C115="","",VLOOKUP(C115,'登録ナンバー'!$A$3:$I$575,7,1))</f>
      </c>
      <c r="M119" s="720"/>
      <c r="N119" s="720">
        <f>IF(C117="","",VLOOKUP(C117,'登録ナンバー'!$A$3:$I$575,7,1))</f>
      </c>
      <c r="O119" s="750"/>
    </row>
    <row r="120" spans="2:15" ht="7.5" customHeight="1">
      <c r="B120" s="727"/>
      <c r="C120" s="729"/>
      <c r="D120" s="720"/>
      <c r="E120" s="720"/>
      <c r="F120" s="720"/>
      <c r="G120" s="720"/>
      <c r="H120" s="720"/>
      <c r="I120" s="720"/>
      <c r="J120" s="720"/>
      <c r="K120" s="720"/>
      <c r="L120" s="767"/>
      <c r="M120" s="720"/>
      <c r="N120" s="720"/>
      <c r="O120" s="750"/>
    </row>
    <row r="121" spans="2:15" ht="7.5" customHeight="1">
      <c r="B121" s="727" t="s">
        <v>306</v>
      </c>
      <c r="C121" s="729"/>
      <c r="D121" s="720"/>
      <c r="E121" s="720"/>
      <c r="F121" s="720"/>
      <c r="G121" s="720"/>
      <c r="H121" s="720"/>
      <c r="I121" s="720"/>
      <c r="J121" s="720"/>
      <c r="K121" s="720"/>
      <c r="L121" s="767"/>
      <c r="M121" s="720"/>
      <c r="N121" s="720"/>
      <c r="O121" s="750"/>
    </row>
    <row r="122" spans="2:15" ht="7.5" customHeight="1" thickBot="1">
      <c r="B122" s="731"/>
      <c r="C122" s="730"/>
      <c r="D122" s="720"/>
      <c r="E122" s="720"/>
      <c r="F122" s="720"/>
      <c r="G122" s="720"/>
      <c r="H122" s="720"/>
      <c r="I122" s="720"/>
      <c r="J122" s="720"/>
      <c r="K122" s="720"/>
      <c r="L122" s="768"/>
      <c r="M122" s="748"/>
      <c r="N122" s="720"/>
      <c r="O122" s="750"/>
    </row>
    <row r="123" spans="2:15" ht="7.5" customHeight="1" thickTop="1">
      <c r="B123" s="763" t="s">
        <v>307</v>
      </c>
      <c r="C123" s="762"/>
      <c r="D123" s="724" t="str">
        <f>IF(B123="","",VLOOKUP(B123,'登録ナンバー'!$A$4:$I$575,8,1))</f>
        <v>フレンズ</v>
      </c>
      <c r="E123" s="724"/>
      <c r="F123" s="724"/>
      <c r="G123" s="17"/>
      <c r="H123" s="17"/>
      <c r="I123" s="17"/>
      <c r="J123" s="17"/>
      <c r="K123" s="18"/>
      <c r="L123" s="17"/>
      <c r="M123" s="17"/>
      <c r="N123" s="17"/>
      <c r="O123" s="19"/>
    </row>
    <row r="124" spans="2:15" ht="7.5" customHeight="1">
      <c r="B124" s="727"/>
      <c r="C124" s="729"/>
      <c r="D124" s="720"/>
      <c r="E124" s="720"/>
      <c r="F124" s="720"/>
      <c r="G124" s="20"/>
      <c r="H124" s="20"/>
      <c r="I124" s="20"/>
      <c r="J124" s="20"/>
      <c r="K124" s="21"/>
      <c r="L124" s="20"/>
      <c r="M124" s="20"/>
      <c r="N124" s="20"/>
      <c r="O124" s="22"/>
    </row>
    <row r="125" spans="2:15" ht="7.5" customHeight="1">
      <c r="B125" s="727" t="s">
        <v>308</v>
      </c>
      <c r="C125" s="729"/>
      <c r="D125" s="720"/>
      <c r="E125" s="720"/>
      <c r="F125" s="720"/>
      <c r="G125" s="20"/>
      <c r="H125" s="20"/>
      <c r="I125" s="20"/>
      <c r="J125" s="720"/>
      <c r="K125" s="721"/>
      <c r="L125" s="20"/>
      <c r="M125" s="20"/>
      <c r="N125" s="720"/>
      <c r="O125" s="749"/>
    </row>
    <row r="126" spans="2:15" ht="7.5" customHeight="1">
      <c r="B126" s="727"/>
      <c r="C126" s="729"/>
      <c r="D126" s="720"/>
      <c r="E126" s="720"/>
      <c r="F126" s="720"/>
      <c r="G126" s="20"/>
      <c r="H126" s="20"/>
      <c r="I126" s="20"/>
      <c r="J126" s="720"/>
      <c r="K126" s="721"/>
      <c r="L126" s="20"/>
      <c r="M126" s="20"/>
      <c r="N126" s="720"/>
      <c r="O126" s="749"/>
    </row>
    <row r="127" spans="2:15" ht="7.5" customHeight="1">
      <c r="B127" s="727" t="s">
        <v>309</v>
      </c>
      <c r="C127" s="729"/>
      <c r="D127" s="720" t="str">
        <f>IF(B123="","",VLOOKUP(B123,'登録ナンバー'!$A$3:$I$575,7,1))</f>
        <v>植田早耶</v>
      </c>
      <c r="E127" s="720"/>
      <c r="F127" s="720" t="str">
        <f>IF(B125="","",VLOOKUP(B125,'登録ナンバー'!$A$3:$I$575,7,1))</f>
        <v>松村明香</v>
      </c>
      <c r="G127" s="720"/>
      <c r="H127" s="720" t="str">
        <f>IF(B127="","",VLOOKUP(B127,'登録ナンバー'!$A$3:$I$575,7,1))</f>
        <v>吉岡京子</v>
      </c>
      <c r="I127" s="720"/>
      <c r="J127" s="720">
        <f>IF(B129="","",VLOOKUP(B129,'登録ナンバー'!$A$3:$I$575,7,1))</f>
      </c>
      <c r="K127" s="720"/>
      <c r="L127" s="767">
        <f>IF(C123="","",VLOOKUP(C123,'登録ナンバー'!$A$3:$I$575,7,1))</f>
      </c>
      <c r="M127" s="720"/>
      <c r="N127" s="720">
        <f>IF(C125="","",VLOOKUP(C125,'登録ナンバー'!$A$3:$I$575,7,1))</f>
      </c>
      <c r="O127" s="750"/>
    </row>
    <row r="128" spans="2:15" ht="7.5" customHeight="1">
      <c r="B128" s="727"/>
      <c r="C128" s="729"/>
      <c r="D128" s="720"/>
      <c r="E128" s="720"/>
      <c r="F128" s="720"/>
      <c r="G128" s="720"/>
      <c r="H128" s="720"/>
      <c r="I128" s="720"/>
      <c r="J128" s="720"/>
      <c r="K128" s="720"/>
      <c r="L128" s="767"/>
      <c r="M128" s="720"/>
      <c r="N128" s="720"/>
      <c r="O128" s="750"/>
    </row>
    <row r="129" spans="2:15" ht="7.5" customHeight="1">
      <c r="B129" s="727"/>
      <c r="C129" s="729"/>
      <c r="D129" s="720"/>
      <c r="E129" s="720"/>
      <c r="F129" s="720"/>
      <c r="G129" s="720"/>
      <c r="H129" s="720"/>
      <c r="I129" s="720"/>
      <c r="J129" s="720"/>
      <c r="K129" s="720"/>
      <c r="L129" s="767"/>
      <c r="M129" s="720"/>
      <c r="N129" s="720"/>
      <c r="O129" s="750"/>
    </row>
    <row r="130" spans="2:15" ht="7.5" customHeight="1" thickBot="1">
      <c r="B130" s="760"/>
      <c r="C130" s="754"/>
      <c r="D130" s="720"/>
      <c r="E130" s="720"/>
      <c r="F130" s="720"/>
      <c r="G130" s="720"/>
      <c r="H130" s="720"/>
      <c r="I130" s="720"/>
      <c r="J130" s="720"/>
      <c r="K130" s="720"/>
      <c r="L130" s="768"/>
      <c r="M130" s="748"/>
      <c r="N130" s="748"/>
      <c r="O130" s="751"/>
    </row>
    <row r="131" spans="2:15" ht="7.5" customHeight="1" thickTop="1">
      <c r="B131" s="732" t="s">
        <v>310</v>
      </c>
      <c r="C131" s="734"/>
      <c r="D131" s="724" t="str">
        <f>IF(B131="","",VLOOKUP(B131,'登録ナンバー'!$A$4:$I$575,8,1))</f>
        <v>フレンズ</v>
      </c>
      <c r="E131" s="724"/>
      <c r="F131" s="724"/>
      <c r="G131" s="17"/>
      <c r="H131" s="17"/>
      <c r="I131" s="17"/>
      <c r="J131" s="17"/>
      <c r="K131" s="18"/>
      <c r="L131" s="28"/>
      <c r="M131" s="29"/>
      <c r="N131" s="28"/>
      <c r="O131" s="30"/>
    </row>
    <row r="132" spans="2:15" ht="7.5" customHeight="1">
      <c r="B132" s="733"/>
      <c r="C132" s="735"/>
      <c r="D132" s="720"/>
      <c r="E132" s="720"/>
      <c r="F132" s="720"/>
      <c r="G132" s="20"/>
      <c r="H132" s="20"/>
      <c r="I132" s="20"/>
      <c r="J132" s="20"/>
      <c r="K132" s="21"/>
      <c r="L132" s="20"/>
      <c r="M132" s="26"/>
      <c r="N132" s="20"/>
      <c r="O132" s="22"/>
    </row>
    <row r="133" spans="2:15" ht="7.5" customHeight="1">
      <c r="B133" s="738" t="s">
        <v>311</v>
      </c>
      <c r="C133" s="739"/>
      <c r="D133" s="720"/>
      <c r="E133" s="720"/>
      <c r="F133" s="720"/>
      <c r="G133" s="20"/>
      <c r="H133" s="20"/>
      <c r="I133" s="20"/>
      <c r="J133" s="720"/>
      <c r="K133" s="721"/>
      <c r="L133" s="20"/>
      <c r="M133" s="26"/>
      <c r="N133" s="720"/>
      <c r="O133" s="749"/>
    </row>
    <row r="134" spans="2:15" ht="7.5" customHeight="1">
      <c r="B134" s="733"/>
      <c r="C134" s="735"/>
      <c r="D134" s="720"/>
      <c r="E134" s="720"/>
      <c r="F134" s="720"/>
      <c r="G134" s="20"/>
      <c r="H134" s="20"/>
      <c r="I134" s="20"/>
      <c r="J134" s="720"/>
      <c r="K134" s="721"/>
      <c r="L134" s="20"/>
      <c r="M134" s="26"/>
      <c r="N134" s="720"/>
      <c r="O134" s="749"/>
    </row>
    <row r="135" spans="2:15" ht="7.5" customHeight="1">
      <c r="B135" s="738" t="s">
        <v>312</v>
      </c>
      <c r="C135" s="739"/>
      <c r="D135" s="720" t="str">
        <f>IF(B131="","",VLOOKUP(B131,'登録ナンバー'!$A$3:$I$575,7,1))</f>
        <v>廣部節恵</v>
      </c>
      <c r="E135" s="720"/>
      <c r="F135" s="720" t="s">
        <v>1617</v>
      </c>
      <c r="G135" s="720"/>
      <c r="H135" s="720" t="str">
        <f>IF(B135="","",VLOOKUP(B135,'登録ナンバー'!$A$3:$I$575,7,1))</f>
        <v>家倉美弥子</v>
      </c>
      <c r="I135" s="720"/>
      <c r="J135" s="720">
        <f>IF(B137="","",VLOOKUP(B137,'登録ナンバー'!$A$3:$I$575,7,1))</f>
      </c>
      <c r="K135" s="720"/>
      <c r="L135" s="767">
        <f>IF(C131="","",VLOOKUP(C131,#REF!,7,1))</f>
      </c>
      <c r="M135" s="723"/>
      <c r="N135" s="720">
        <f>IF(C133="","",VLOOKUP(C133,#REF!,7,1))</f>
      </c>
      <c r="O135" s="749"/>
    </row>
    <row r="136" spans="2:15" ht="7.5" customHeight="1">
      <c r="B136" s="733"/>
      <c r="C136" s="735"/>
      <c r="D136" s="720"/>
      <c r="E136" s="720"/>
      <c r="F136" s="720"/>
      <c r="G136" s="720"/>
      <c r="H136" s="720"/>
      <c r="I136" s="720"/>
      <c r="J136" s="720"/>
      <c r="K136" s="720"/>
      <c r="L136" s="767"/>
      <c r="M136" s="723"/>
      <c r="N136" s="720"/>
      <c r="O136" s="749"/>
    </row>
    <row r="137" spans="2:15" ht="7.5" customHeight="1">
      <c r="B137" s="738"/>
      <c r="C137" s="739"/>
      <c r="D137" s="720"/>
      <c r="E137" s="720"/>
      <c r="F137" s="720"/>
      <c r="G137" s="720"/>
      <c r="H137" s="720"/>
      <c r="I137" s="720"/>
      <c r="J137" s="720"/>
      <c r="K137" s="720"/>
      <c r="L137" s="767"/>
      <c r="M137" s="723"/>
      <c r="N137" s="720"/>
      <c r="O137" s="749"/>
    </row>
    <row r="138" spans="2:15" ht="7.5" customHeight="1" thickBot="1">
      <c r="B138" s="733"/>
      <c r="C138" s="740"/>
      <c r="D138" s="720"/>
      <c r="E138" s="720"/>
      <c r="F138" s="720"/>
      <c r="G138" s="720"/>
      <c r="H138" s="720"/>
      <c r="I138" s="720"/>
      <c r="J138" s="720"/>
      <c r="K138" s="720"/>
      <c r="L138" s="768"/>
      <c r="M138" s="769"/>
      <c r="N138" s="748"/>
      <c r="O138" s="770"/>
    </row>
    <row r="139" spans="2:15" ht="7.5" customHeight="1" thickTop="1">
      <c r="B139" s="741" t="s">
        <v>313</v>
      </c>
      <c r="C139" s="742"/>
      <c r="D139" s="724" t="str">
        <f>IF(B139="","",VLOOKUP(B139,'登録ナンバー'!$A$4:$I$575,8,1))</f>
        <v>村田八日市</v>
      </c>
      <c r="E139" s="724"/>
      <c r="F139" s="724"/>
      <c r="G139" s="17"/>
      <c r="H139" s="17"/>
      <c r="I139" s="17"/>
      <c r="J139" s="17"/>
      <c r="K139" s="18"/>
      <c r="L139" s="20"/>
      <c r="M139" s="29"/>
      <c r="N139" s="20"/>
      <c r="O139" s="30"/>
    </row>
    <row r="140" spans="2:15" ht="7.5" customHeight="1">
      <c r="B140" s="737"/>
      <c r="C140" s="743"/>
      <c r="D140" s="720"/>
      <c r="E140" s="720"/>
      <c r="F140" s="720"/>
      <c r="G140" s="20"/>
      <c r="H140" s="20"/>
      <c r="I140" s="20"/>
      <c r="J140" s="20"/>
      <c r="K140" s="21"/>
      <c r="L140" s="20"/>
      <c r="M140" s="26"/>
      <c r="N140" s="20"/>
      <c r="O140" s="22"/>
    </row>
    <row r="141" spans="2:15" ht="7.5" customHeight="1">
      <c r="B141" s="736" t="s">
        <v>314</v>
      </c>
      <c r="C141" s="744"/>
      <c r="D141" s="720"/>
      <c r="E141" s="720"/>
      <c r="F141" s="720"/>
      <c r="G141" s="20"/>
      <c r="H141" s="20"/>
      <c r="I141" s="20"/>
      <c r="J141" s="720"/>
      <c r="K141" s="721"/>
      <c r="L141" s="20"/>
      <c r="M141" s="26"/>
      <c r="N141" s="720"/>
      <c r="O141" s="749"/>
    </row>
    <row r="142" spans="2:15" ht="7.5" customHeight="1">
      <c r="B142" s="737"/>
      <c r="C142" s="743"/>
      <c r="D142" s="720"/>
      <c r="E142" s="720"/>
      <c r="F142" s="720"/>
      <c r="G142" s="20"/>
      <c r="H142" s="20"/>
      <c r="I142" s="20"/>
      <c r="J142" s="720"/>
      <c r="K142" s="721"/>
      <c r="L142" s="20"/>
      <c r="M142" s="26"/>
      <c r="N142" s="720"/>
      <c r="O142" s="749"/>
    </row>
    <row r="143" spans="2:15" ht="7.5" customHeight="1">
      <c r="B143" s="736" t="s">
        <v>315</v>
      </c>
      <c r="C143" s="744"/>
      <c r="D143" s="720" t="str">
        <f>IF(B139="","",VLOOKUP(B139,'登録ナンバー'!$A$3:$I$575,7,1))</f>
        <v>速水直美</v>
      </c>
      <c r="E143" s="720"/>
      <c r="F143" s="720" t="s">
        <v>1617</v>
      </c>
      <c r="G143" s="720"/>
      <c r="H143" s="720" t="str">
        <f>IF(B143="","",VLOOKUP(B143,'登録ナンバー'!$A$3:$I$575,7,1))</f>
        <v>佐藤庸子</v>
      </c>
      <c r="I143" s="720"/>
      <c r="J143" s="720" t="str">
        <f>IF(B145="","",VLOOKUP(B145,'登録ナンバー'!$A$3:$I$575,7,1))</f>
        <v>村田朋子</v>
      </c>
      <c r="K143" s="720"/>
      <c r="L143" s="767">
        <f>IF(C139="","",VLOOKUP(C139,#REF!,7,1))</f>
      </c>
      <c r="M143" s="723"/>
      <c r="N143" s="720">
        <f>IF(C141="","",VLOOKUP(C141,#REF!,7,1))</f>
      </c>
      <c r="O143" s="749"/>
    </row>
    <row r="144" spans="2:15" ht="7.5" customHeight="1">
      <c r="B144" s="737"/>
      <c r="C144" s="743"/>
      <c r="D144" s="720"/>
      <c r="E144" s="720"/>
      <c r="F144" s="720"/>
      <c r="G144" s="720"/>
      <c r="H144" s="720"/>
      <c r="I144" s="720"/>
      <c r="J144" s="720"/>
      <c r="K144" s="720"/>
      <c r="L144" s="767"/>
      <c r="M144" s="723"/>
      <c r="N144" s="720"/>
      <c r="O144" s="749"/>
    </row>
    <row r="145" spans="2:15" ht="7.5" customHeight="1">
      <c r="B145" s="736" t="s">
        <v>316</v>
      </c>
      <c r="C145" s="744"/>
      <c r="D145" s="720"/>
      <c r="E145" s="720"/>
      <c r="F145" s="720"/>
      <c r="G145" s="720"/>
      <c r="H145" s="720"/>
      <c r="I145" s="720"/>
      <c r="J145" s="720"/>
      <c r="K145" s="720"/>
      <c r="L145" s="767"/>
      <c r="M145" s="723"/>
      <c r="N145" s="720"/>
      <c r="O145" s="749"/>
    </row>
    <row r="146" spans="2:15" ht="7.5" customHeight="1" thickBot="1">
      <c r="B146" s="737"/>
      <c r="C146" s="745"/>
      <c r="D146" s="720"/>
      <c r="E146" s="720"/>
      <c r="F146" s="720"/>
      <c r="G146" s="720"/>
      <c r="H146" s="720"/>
      <c r="I146" s="720"/>
      <c r="J146" s="720"/>
      <c r="K146" s="720"/>
      <c r="L146" s="768"/>
      <c r="M146" s="769"/>
      <c r="N146" s="748"/>
      <c r="O146" s="770"/>
    </row>
    <row r="147" spans="2:15" ht="7.5" customHeight="1" thickTop="1">
      <c r="B147" s="747" t="s">
        <v>317</v>
      </c>
      <c r="C147" s="734"/>
      <c r="D147" s="724" t="str">
        <f>IF(B147="","",VLOOKUP(B147,'登録ナンバー'!$A$4:$I$575,8,1))</f>
        <v>うさぎとかめの集い</v>
      </c>
      <c r="E147" s="724"/>
      <c r="F147" s="724"/>
      <c r="G147" s="17"/>
      <c r="H147" s="17"/>
      <c r="I147" s="17"/>
      <c r="J147" s="17"/>
      <c r="K147" s="18"/>
      <c r="L147" s="28"/>
      <c r="M147" s="29"/>
      <c r="N147" s="20"/>
      <c r="O147" s="30"/>
    </row>
    <row r="148" spans="2:15" ht="7.5" customHeight="1">
      <c r="B148" s="733"/>
      <c r="C148" s="735"/>
      <c r="D148" s="720"/>
      <c r="E148" s="720"/>
      <c r="F148" s="720"/>
      <c r="G148" s="20"/>
      <c r="H148" s="20"/>
      <c r="I148" s="20"/>
      <c r="J148" s="20"/>
      <c r="K148" s="21"/>
      <c r="L148" s="20"/>
      <c r="M148" s="26"/>
      <c r="N148" s="20"/>
      <c r="O148" s="22"/>
    </row>
    <row r="149" spans="2:15" ht="7.5" customHeight="1">
      <c r="B149" s="738" t="s">
        <v>318</v>
      </c>
      <c r="C149" s="739"/>
      <c r="D149" s="720"/>
      <c r="E149" s="720"/>
      <c r="F149" s="720"/>
      <c r="G149" s="20"/>
      <c r="H149" s="20"/>
      <c r="I149" s="20"/>
      <c r="J149" s="720"/>
      <c r="K149" s="721"/>
      <c r="L149" s="20"/>
      <c r="M149" s="26"/>
      <c r="N149" s="720"/>
      <c r="O149" s="749"/>
    </row>
    <row r="150" spans="2:15" ht="7.5" customHeight="1">
      <c r="B150" s="733"/>
      <c r="C150" s="735"/>
      <c r="D150" s="720"/>
      <c r="E150" s="720"/>
      <c r="F150" s="720"/>
      <c r="G150" s="20"/>
      <c r="H150" s="20"/>
      <c r="I150" s="20"/>
      <c r="J150" s="720"/>
      <c r="K150" s="721"/>
      <c r="L150" s="20"/>
      <c r="M150" s="26"/>
      <c r="N150" s="720"/>
      <c r="O150" s="749"/>
    </row>
    <row r="151" spans="2:15" ht="7.5" customHeight="1">
      <c r="B151" s="738" t="s">
        <v>319</v>
      </c>
      <c r="C151" s="739"/>
      <c r="D151" s="720" t="str">
        <f>IF(B147="","",VLOOKUP(B147,'登録ナンバー'!$A$3:$I$575,7,1))</f>
        <v>竹下光代</v>
      </c>
      <c r="E151" s="720"/>
      <c r="F151" s="720" t="str">
        <f>IF(B149="","",VLOOKUP(B149,'登録ナンバー'!$A$3:$I$575,7,1))</f>
        <v>辻佳子</v>
      </c>
      <c r="G151" s="720"/>
      <c r="H151" s="720" t="str">
        <f>IF(B151="","",VLOOKUP(B151,'登録ナンバー'!$A$3:$I$575,7,1))</f>
        <v>西崎友香</v>
      </c>
      <c r="I151" s="720"/>
      <c r="J151" s="720">
        <f>IF(B153="","",VLOOKUP(B153,'登録ナンバー'!$A$3:$I$575,7,1))</f>
      </c>
      <c r="K151" s="720"/>
      <c r="L151" s="767">
        <f>IF(C147="","",VLOOKUP(C147,'登録ナンバー'!$A$3:$I$575,7,1))</f>
      </c>
      <c r="M151" s="720"/>
      <c r="N151" s="720">
        <f>IF(C149="","",VLOOKUP(C149,#REF!,7,1))</f>
      </c>
      <c r="O151" s="749"/>
    </row>
    <row r="152" spans="2:15" ht="7.5" customHeight="1">
      <c r="B152" s="733"/>
      <c r="C152" s="735"/>
      <c r="D152" s="720"/>
      <c r="E152" s="720"/>
      <c r="F152" s="720"/>
      <c r="G152" s="720"/>
      <c r="H152" s="720"/>
      <c r="I152" s="720"/>
      <c r="J152" s="720"/>
      <c r="K152" s="720"/>
      <c r="L152" s="767"/>
      <c r="M152" s="720"/>
      <c r="N152" s="720"/>
      <c r="O152" s="749"/>
    </row>
    <row r="153" spans="2:15" ht="7.5" customHeight="1">
      <c r="B153" s="738"/>
      <c r="C153" s="739"/>
      <c r="D153" s="720"/>
      <c r="E153" s="720"/>
      <c r="F153" s="720"/>
      <c r="G153" s="720"/>
      <c r="H153" s="720"/>
      <c r="I153" s="720"/>
      <c r="J153" s="720"/>
      <c r="K153" s="720"/>
      <c r="L153" s="767"/>
      <c r="M153" s="720"/>
      <c r="N153" s="720"/>
      <c r="O153" s="749"/>
    </row>
    <row r="154" spans="2:15" ht="7.5" customHeight="1" thickBot="1">
      <c r="B154" s="771"/>
      <c r="C154" s="772"/>
      <c r="D154" s="748"/>
      <c r="E154" s="748"/>
      <c r="F154" s="748"/>
      <c r="G154" s="748"/>
      <c r="H154" s="748"/>
      <c r="I154" s="748"/>
      <c r="J154" s="748"/>
      <c r="K154" s="748"/>
      <c r="L154" s="768"/>
      <c r="M154" s="748"/>
      <c r="N154" s="748"/>
      <c r="O154" s="770"/>
    </row>
    <row r="155" ht="13.5">
      <c r="O155" s="285"/>
    </row>
    <row r="156" ht="13.5">
      <c r="O156" s="286"/>
    </row>
    <row r="157" ht="13.5">
      <c r="O157" s="286"/>
    </row>
    <row r="158" ht="13.5">
      <c r="O158" s="286"/>
    </row>
    <row r="159" ht="13.5">
      <c r="O159" s="286"/>
    </row>
    <row r="160" ht="13.5">
      <c r="O160" s="286"/>
    </row>
  </sheetData>
  <sheetProtection/>
  <mergeCells count="278">
    <mergeCell ref="B153:B154"/>
    <mergeCell ref="C153:C154"/>
    <mergeCell ref="P27:Q30"/>
    <mergeCell ref="P75:Q78"/>
    <mergeCell ref="J149:K150"/>
    <mergeCell ref="N149:O150"/>
    <mergeCell ref="B151:B152"/>
    <mergeCell ref="C151:C152"/>
    <mergeCell ref="D151:E154"/>
    <mergeCell ref="F151:G154"/>
    <mergeCell ref="H151:I154"/>
    <mergeCell ref="J151:K154"/>
    <mergeCell ref="L151:M154"/>
    <mergeCell ref="N151:O154"/>
    <mergeCell ref="D147:E150"/>
    <mergeCell ref="F147:F150"/>
    <mergeCell ref="B149:B150"/>
    <mergeCell ref="C149:C150"/>
    <mergeCell ref="B145:B146"/>
    <mergeCell ref="C145:C146"/>
    <mergeCell ref="B147:B148"/>
    <mergeCell ref="C147:C148"/>
    <mergeCell ref="J141:K142"/>
    <mergeCell ref="N141:O142"/>
    <mergeCell ref="B143:B144"/>
    <mergeCell ref="C143:C144"/>
    <mergeCell ref="D143:E146"/>
    <mergeCell ref="F143:G146"/>
    <mergeCell ref="H143:I146"/>
    <mergeCell ref="J143:K146"/>
    <mergeCell ref="L143:M146"/>
    <mergeCell ref="N143:O146"/>
    <mergeCell ref="D139:E142"/>
    <mergeCell ref="F139:F142"/>
    <mergeCell ref="B141:B142"/>
    <mergeCell ref="C141:C142"/>
    <mergeCell ref="B137:B138"/>
    <mergeCell ref="C137:C138"/>
    <mergeCell ref="B139:B140"/>
    <mergeCell ref="C139:C140"/>
    <mergeCell ref="J133:K134"/>
    <mergeCell ref="N133:O134"/>
    <mergeCell ref="B135:B136"/>
    <mergeCell ref="C135:C136"/>
    <mergeCell ref="D135:E138"/>
    <mergeCell ref="F135:G138"/>
    <mergeCell ref="H135:I138"/>
    <mergeCell ref="J135:K138"/>
    <mergeCell ref="L135:M138"/>
    <mergeCell ref="N135:O138"/>
    <mergeCell ref="D131:E134"/>
    <mergeCell ref="F131:F134"/>
    <mergeCell ref="B133:B134"/>
    <mergeCell ref="C133:C134"/>
    <mergeCell ref="B129:B130"/>
    <mergeCell ref="C129:C130"/>
    <mergeCell ref="B131:B132"/>
    <mergeCell ref="C131:C132"/>
    <mergeCell ref="J125:K126"/>
    <mergeCell ref="N125:O126"/>
    <mergeCell ref="B127:B128"/>
    <mergeCell ref="C127:C128"/>
    <mergeCell ref="D127:E130"/>
    <mergeCell ref="F127:G130"/>
    <mergeCell ref="H127:I130"/>
    <mergeCell ref="J127:K130"/>
    <mergeCell ref="L127:M130"/>
    <mergeCell ref="N127:O130"/>
    <mergeCell ref="D123:E126"/>
    <mergeCell ref="F123:F126"/>
    <mergeCell ref="B125:B126"/>
    <mergeCell ref="C125:C126"/>
    <mergeCell ref="B121:B122"/>
    <mergeCell ref="C121:C122"/>
    <mergeCell ref="B123:B124"/>
    <mergeCell ref="C123:C124"/>
    <mergeCell ref="J117:K118"/>
    <mergeCell ref="N117:O118"/>
    <mergeCell ref="B119:B120"/>
    <mergeCell ref="C119:C120"/>
    <mergeCell ref="D119:E122"/>
    <mergeCell ref="F119:G122"/>
    <mergeCell ref="H119:I122"/>
    <mergeCell ref="J119:K122"/>
    <mergeCell ref="L119:M122"/>
    <mergeCell ref="N119:O122"/>
    <mergeCell ref="B111:I112"/>
    <mergeCell ref="B113:C114"/>
    <mergeCell ref="B115:B116"/>
    <mergeCell ref="C115:C116"/>
    <mergeCell ref="D115:E118"/>
    <mergeCell ref="F115:F118"/>
    <mergeCell ref="B117:B118"/>
    <mergeCell ref="C117:C118"/>
    <mergeCell ref="B85:B86"/>
    <mergeCell ref="C85:C86"/>
    <mergeCell ref="B83:B84"/>
    <mergeCell ref="C83:C84"/>
    <mergeCell ref="D79:E82"/>
    <mergeCell ref="F79:F82"/>
    <mergeCell ref="B79:B80"/>
    <mergeCell ref="C79:C80"/>
    <mergeCell ref="B81:B82"/>
    <mergeCell ref="C81:C82"/>
    <mergeCell ref="N65:O66"/>
    <mergeCell ref="L67:M70"/>
    <mergeCell ref="N67:O70"/>
    <mergeCell ref="N27:O30"/>
    <mergeCell ref="L27:M30"/>
    <mergeCell ref="L51:M54"/>
    <mergeCell ref="N33:O34"/>
    <mergeCell ref="N49:O50"/>
    <mergeCell ref="J65:K66"/>
    <mergeCell ref="J67:K70"/>
    <mergeCell ref="H67:I70"/>
    <mergeCell ref="D83:E86"/>
    <mergeCell ref="F83:G86"/>
    <mergeCell ref="H83:I86"/>
    <mergeCell ref="F75:G78"/>
    <mergeCell ref="H75:I78"/>
    <mergeCell ref="D75:E78"/>
    <mergeCell ref="J83:K86"/>
    <mergeCell ref="L83:M86"/>
    <mergeCell ref="N83:O86"/>
    <mergeCell ref="J81:K82"/>
    <mergeCell ref="N81:O82"/>
    <mergeCell ref="N17:O18"/>
    <mergeCell ref="D19:E22"/>
    <mergeCell ref="F19:G22"/>
    <mergeCell ref="H19:I22"/>
    <mergeCell ref="J19:K22"/>
    <mergeCell ref="L19:M22"/>
    <mergeCell ref="N19:O22"/>
    <mergeCell ref="J17:K18"/>
    <mergeCell ref="B19:B20"/>
    <mergeCell ref="C15:C16"/>
    <mergeCell ref="B17:B18"/>
    <mergeCell ref="C17:C18"/>
    <mergeCell ref="C19:C20"/>
    <mergeCell ref="B15:B16"/>
    <mergeCell ref="B21:B22"/>
    <mergeCell ref="C21:C22"/>
    <mergeCell ref="C25:C26"/>
    <mergeCell ref="B25:B26"/>
    <mergeCell ref="C49:C50"/>
    <mergeCell ref="C57:C58"/>
    <mergeCell ref="C33:C34"/>
    <mergeCell ref="B35:B36"/>
    <mergeCell ref="C35:C36"/>
    <mergeCell ref="B55:B56"/>
    <mergeCell ref="B51:B52"/>
    <mergeCell ref="C51:C52"/>
    <mergeCell ref="B53:B54"/>
    <mergeCell ref="C53:C54"/>
    <mergeCell ref="B63:B64"/>
    <mergeCell ref="B71:B72"/>
    <mergeCell ref="B65:B66"/>
    <mergeCell ref="C65:C66"/>
    <mergeCell ref="B69:B70"/>
    <mergeCell ref="C67:C68"/>
    <mergeCell ref="C63:C64"/>
    <mergeCell ref="B73:B74"/>
    <mergeCell ref="C73:C74"/>
    <mergeCell ref="C69:C70"/>
    <mergeCell ref="B67:B68"/>
    <mergeCell ref="B75:B76"/>
    <mergeCell ref="C75:C76"/>
    <mergeCell ref="B77:B78"/>
    <mergeCell ref="C77:C78"/>
    <mergeCell ref="N73:O74"/>
    <mergeCell ref="L75:M78"/>
    <mergeCell ref="N75:O78"/>
    <mergeCell ref="J73:K74"/>
    <mergeCell ref="J75:K78"/>
    <mergeCell ref="D71:E74"/>
    <mergeCell ref="B49:B50"/>
    <mergeCell ref="C71:C72"/>
    <mergeCell ref="C61:C62"/>
    <mergeCell ref="B61:B62"/>
    <mergeCell ref="C59:C60"/>
    <mergeCell ref="B59:B60"/>
    <mergeCell ref="D67:E70"/>
    <mergeCell ref="C55:C56"/>
    <mergeCell ref="B57:B58"/>
    <mergeCell ref="F67:G70"/>
    <mergeCell ref="D59:E62"/>
    <mergeCell ref="F55:F58"/>
    <mergeCell ref="D63:E66"/>
    <mergeCell ref="D55:E58"/>
    <mergeCell ref="F59:G62"/>
    <mergeCell ref="F63:F66"/>
    <mergeCell ref="J51:K54"/>
    <mergeCell ref="D51:E54"/>
    <mergeCell ref="F71:F74"/>
    <mergeCell ref="N25:O26"/>
    <mergeCell ref="J49:K50"/>
    <mergeCell ref="N51:O54"/>
    <mergeCell ref="N57:O58"/>
    <mergeCell ref="L59:M62"/>
    <mergeCell ref="N59:O62"/>
    <mergeCell ref="J57:K58"/>
    <mergeCell ref="H59:I62"/>
    <mergeCell ref="N9:O10"/>
    <mergeCell ref="L11:M14"/>
    <mergeCell ref="N11:O14"/>
    <mergeCell ref="L35:M38"/>
    <mergeCell ref="N35:O38"/>
    <mergeCell ref="N41:O42"/>
    <mergeCell ref="L43:M46"/>
    <mergeCell ref="N43:O46"/>
    <mergeCell ref="J59:K62"/>
    <mergeCell ref="F51:G54"/>
    <mergeCell ref="D39:E42"/>
    <mergeCell ref="H51:I54"/>
    <mergeCell ref="F47:F50"/>
    <mergeCell ref="F39:F42"/>
    <mergeCell ref="D47:E50"/>
    <mergeCell ref="D43:E46"/>
    <mergeCell ref="J35:K38"/>
    <mergeCell ref="F43:G46"/>
    <mergeCell ref="J41:K42"/>
    <mergeCell ref="H43:I46"/>
    <mergeCell ref="J43:K46"/>
    <mergeCell ref="F35:G38"/>
    <mergeCell ref="H35:I38"/>
    <mergeCell ref="B47:B48"/>
    <mergeCell ref="B39:B40"/>
    <mergeCell ref="C39:C40"/>
    <mergeCell ref="B41:B42"/>
    <mergeCell ref="C41:C42"/>
    <mergeCell ref="B43:B44"/>
    <mergeCell ref="C43:C44"/>
    <mergeCell ref="B45:B46"/>
    <mergeCell ref="C45:C46"/>
    <mergeCell ref="C47:C48"/>
    <mergeCell ref="J27:K30"/>
    <mergeCell ref="F27:G30"/>
    <mergeCell ref="F23:F26"/>
    <mergeCell ref="C27:C28"/>
    <mergeCell ref="J25:K26"/>
    <mergeCell ref="D35:E38"/>
    <mergeCell ref="B37:B38"/>
    <mergeCell ref="D27:E30"/>
    <mergeCell ref="B27:B28"/>
    <mergeCell ref="B29:B30"/>
    <mergeCell ref="C29:C30"/>
    <mergeCell ref="B31:B32"/>
    <mergeCell ref="C31:C32"/>
    <mergeCell ref="C37:C38"/>
    <mergeCell ref="B33:B34"/>
    <mergeCell ref="C13:C14"/>
    <mergeCell ref="B13:B14"/>
    <mergeCell ref="H27:I30"/>
    <mergeCell ref="F11:G14"/>
    <mergeCell ref="H11:I14"/>
    <mergeCell ref="F15:F18"/>
    <mergeCell ref="B11:B12"/>
    <mergeCell ref="C11:C12"/>
    <mergeCell ref="B23:B24"/>
    <mergeCell ref="C23:C24"/>
    <mergeCell ref="B3:I4"/>
    <mergeCell ref="B5:C6"/>
    <mergeCell ref="B7:B8"/>
    <mergeCell ref="C7:C8"/>
    <mergeCell ref="D7:E10"/>
    <mergeCell ref="F7:F10"/>
    <mergeCell ref="B9:B10"/>
    <mergeCell ref="C9:C10"/>
    <mergeCell ref="P43:Q46"/>
    <mergeCell ref="H39:I42"/>
    <mergeCell ref="J9:K10"/>
    <mergeCell ref="D11:E14"/>
    <mergeCell ref="J11:K14"/>
    <mergeCell ref="F31:F34"/>
    <mergeCell ref="J33:K34"/>
    <mergeCell ref="D31:E34"/>
    <mergeCell ref="D23:E26"/>
    <mergeCell ref="D15:E18"/>
  </mergeCells>
  <printOptions/>
  <pageMargins left="0" right="0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G36"/>
  <sheetViews>
    <sheetView workbookViewId="0" topLeftCell="A22">
      <selection activeCell="F36" sqref="F36"/>
    </sheetView>
  </sheetViews>
  <sheetFormatPr defaultColWidth="9.00390625" defaultRowHeight="27.75" customHeight="1"/>
  <cols>
    <col min="1" max="1" width="3.75390625" style="98" customWidth="1"/>
    <col min="2" max="2" width="18.00390625" style="98" customWidth="1"/>
    <col min="3" max="3" width="19.625" style="98" customWidth="1"/>
    <col min="4" max="4" width="16.375" style="98" customWidth="1"/>
    <col min="5" max="5" width="18.375" style="98" customWidth="1"/>
    <col min="6" max="6" width="16.625" style="98" customWidth="1"/>
    <col min="7" max="16384" width="9.00390625" style="98" customWidth="1"/>
  </cols>
  <sheetData>
    <row r="1" spans="2:3" ht="23.25" customHeight="1" thickBot="1">
      <c r="B1" s="773" t="s">
        <v>635</v>
      </c>
      <c r="C1" s="773"/>
    </row>
    <row r="2" spans="2:6" ht="23.25" customHeight="1">
      <c r="B2" s="99" t="s">
        <v>636</v>
      </c>
      <c r="C2" s="100" t="s">
        <v>637</v>
      </c>
      <c r="D2" s="101" t="s">
        <v>638</v>
      </c>
      <c r="E2" s="102" t="s">
        <v>639</v>
      </c>
      <c r="F2" s="103" t="s">
        <v>640</v>
      </c>
    </row>
    <row r="3" spans="1:6" ht="23.25" customHeight="1">
      <c r="A3" s="98" t="s">
        <v>641</v>
      </c>
      <c r="B3" s="104" t="s">
        <v>642</v>
      </c>
      <c r="C3" s="105" t="s">
        <v>643</v>
      </c>
      <c r="D3" s="106" t="s">
        <v>644</v>
      </c>
      <c r="E3" s="107" t="s">
        <v>645</v>
      </c>
      <c r="F3" s="108" t="s">
        <v>646</v>
      </c>
    </row>
    <row r="4" spans="1:6" ht="23.25" customHeight="1">
      <c r="A4" s="98" t="s">
        <v>647</v>
      </c>
      <c r="B4" s="104" t="s">
        <v>648</v>
      </c>
      <c r="C4" s="105" t="s">
        <v>649</v>
      </c>
      <c r="D4" s="106" t="s">
        <v>644</v>
      </c>
      <c r="E4" s="107" t="s">
        <v>650</v>
      </c>
      <c r="F4" s="108" t="s">
        <v>645</v>
      </c>
    </row>
    <row r="5" spans="1:6" ht="23.25" customHeight="1">
      <c r="A5" s="98" t="s">
        <v>651</v>
      </c>
      <c r="B5" s="104" t="s">
        <v>652</v>
      </c>
      <c r="C5" s="105" t="s">
        <v>644</v>
      </c>
      <c r="D5" s="106" t="s">
        <v>653</v>
      </c>
      <c r="E5" s="107" t="s">
        <v>654</v>
      </c>
      <c r="F5" s="108" t="s">
        <v>655</v>
      </c>
    </row>
    <row r="6" spans="1:6" ht="23.25" customHeight="1">
      <c r="A6" s="98" t="s">
        <v>651</v>
      </c>
      <c r="B6" s="104" t="s">
        <v>656</v>
      </c>
      <c r="C6" s="105" t="s">
        <v>645</v>
      </c>
      <c r="D6" s="106" t="s">
        <v>650</v>
      </c>
      <c r="E6" s="107" t="s">
        <v>657</v>
      </c>
      <c r="F6" s="108" t="s">
        <v>650</v>
      </c>
    </row>
    <row r="7" spans="2:6" ht="23.25" customHeight="1">
      <c r="B7" s="104" t="s">
        <v>658</v>
      </c>
      <c r="C7" s="105" t="s">
        <v>644</v>
      </c>
      <c r="D7" s="106" t="s">
        <v>1153</v>
      </c>
      <c r="E7" s="107" t="s">
        <v>659</v>
      </c>
      <c r="F7" s="108" t="s">
        <v>654</v>
      </c>
    </row>
    <row r="8" spans="2:6" ht="23.25" customHeight="1">
      <c r="B8" s="104" t="s">
        <v>660</v>
      </c>
      <c r="C8" s="105" t="s">
        <v>645</v>
      </c>
      <c r="D8" s="106" t="s">
        <v>661</v>
      </c>
      <c r="E8" s="107" t="s">
        <v>662</v>
      </c>
      <c r="F8" s="108" t="s">
        <v>663</v>
      </c>
    </row>
    <row r="9" spans="2:6" ht="23.25" customHeight="1">
      <c r="B9" s="104" t="s">
        <v>664</v>
      </c>
      <c r="C9" s="105" t="s">
        <v>645</v>
      </c>
      <c r="D9" s="106" t="s">
        <v>643</v>
      </c>
      <c r="E9" s="107" t="s">
        <v>1022</v>
      </c>
      <c r="F9" s="108" t="s">
        <v>663</v>
      </c>
    </row>
    <row r="10" spans="2:6" ht="23.25" customHeight="1">
      <c r="B10" s="104" t="s">
        <v>665</v>
      </c>
      <c r="C10" s="105" t="s">
        <v>645</v>
      </c>
      <c r="D10" s="106" t="s">
        <v>650</v>
      </c>
      <c r="E10" s="107" t="s">
        <v>663</v>
      </c>
      <c r="F10" s="108" t="s">
        <v>654</v>
      </c>
    </row>
    <row r="11" spans="2:6" ht="23.25" customHeight="1">
      <c r="B11" s="104" t="s">
        <v>666</v>
      </c>
      <c r="C11" s="105" t="s">
        <v>645</v>
      </c>
      <c r="D11" s="106" t="s">
        <v>661</v>
      </c>
      <c r="E11" s="107" t="s">
        <v>644</v>
      </c>
      <c r="F11" s="108" t="s">
        <v>1153</v>
      </c>
    </row>
    <row r="12" spans="2:6" ht="23.25" customHeight="1">
      <c r="B12" s="104" t="s">
        <v>667</v>
      </c>
      <c r="C12" s="105" t="s">
        <v>645</v>
      </c>
      <c r="D12" s="106" t="s">
        <v>661</v>
      </c>
      <c r="E12" s="107" t="s">
        <v>662</v>
      </c>
      <c r="F12" s="108" t="s">
        <v>644</v>
      </c>
    </row>
    <row r="13" spans="2:6" ht="23.25" customHeight="1">
      <c r="B13" s="104" t="s">
        <v>668</v>
      </c>
      <c r="C13" s="105" t="s">
        <v>669</v>
      </c>
      <c r="D13" s="106" t="s">
        <v>645</v>
      </c>
      <c r="E13" s="107" t="s">
        <v>670</v>
      </c>
      <c r="F13" s="108" t="s">
        <v>1153</v>
      </c>
    </row>
    <row r="14" spans="2:6" ht="23.25" customHeight="1">
      <c r="B14" s="104" t="s">
        <v>671</v>
      </c>
      <c r="C14" s="105" t="s">
        <v>645</v>
      </c>
      <c r="D14" s="106" t="s">
        <v>669</v>
      </c>
      <c r="E14" s="107" t="s">
        <v>670</v>
      </c>
      <c r="F14" s="108" t="s">
        <v>644</v>
      </c>
    </row>
    <row r="15" spans="2:6" ht="23.25" customHeight="1">
      <c r="B15" s="104" t="s">
        <v>672</v>
      </c>
      <c r="C15" s="105" t="s">
        <v>645</v>
      </c>
      <c r="D15" s="106" t="s">
        <v>673</v>
      </c>
      <c r="E15" s="107" t="s">
        <v>674</v>
      </c>
      <c r="F15" s="108" t="s">
        <v>675</v>
      </c>
    </row>
    <row r="16" spans="2:6" ht="23.25" customHeight="1">
      <c r="B16" s="104" t="s">
        <v>676</v>
      </c>
      <c r="C16" s="105" t="s">
        <v>673</v>
      </c>
      <c r="D16" s="106" t="s">
        <v>677</v>
      </c>
      <c r="E16" s="107" t="s">
        <v>678</v>
      </c>
      <c r="F16" s="108" t="s">
        <v>679</v>
      </c>
    </row>
    <row r="17" spans="2:6" ht="23.25" customHeight="1">
      <c r="B17" s="104" t="s">
        <v>680</v>
      </c>
      <c r="C17" s="105" t="s">
        <v>673</v>
      </c>
      <c r="D17" s="106" t="s">
        <v>679</v>
      </c>
      <c r="E17" s="107" t="s">
        <v>681</v>
      </c>
      <c r="F17" s="108" t="s">
        <v>682</v>
      </c>
    </row>
    <row r="18" spans="2:6" ht="23.25" customHeight="1">
      <c r="B18" s="104" t="s">
        <v>683</v>
      </c>
      <c r="C18" s="105" t="s">
        <v>684</v>
      </c>
      <c r="D18" s="106" t="s">
        <v>673</v>
      </c>
      <c r="E18" s="107" t="s">
        <v>679</v>
      </c>
      <c r="F18" s="108" t="s">
        <v>685</v>
      </c>
    </row>
    <row r="19" spans="2:6" ht="23.25" customHeight="1">
      <c r="B19" s="104" t="s">
        <v>686</v>
      </c>
      <c r="C19" s="105" t="s">
        <v>684</v>
      </c>
      <c r="D19" s="106" t="s">
        <v>687</v>
      </c>
      <c r="E19" s="107" t="s">
        <v>684</v>
      </c>
      <c r="F19" s="108" t="s">
        <v>688</v>
      </c>
    </row>
    <row r="20" spans="2:6" ht="23.25" customHeight="1">
      <c r="B20" s="104" t="s">
        <v>689</v>
      </c>
      <c r="C20" s="105" t="s">
        <v>679</v>
      </c>
      <c r="D20" s="106" t="s">
        <v>690</v>
      </c>
      <c r="E20" s="107" t="s">
        <v>691</v>
      </c>
      <c r="F20" s="108" t="s">
        <v>692</v>
      </c>
    </row>
    <row r="21" spans="2:6" ht="23.25" customHeight="1" thickBot="1">
      <c r="B21" s="109" t="s">
        <v>693</v>
      </c>
      <c r="C21" s="110" t="s">
        <v>684</v>
      </c>
      <c r="D21" s="111" t="s">
        <v>673</v>
      </c>
      <c r="E21" s="112" t="s">
        <v>694</v>
      </c>
      <c r="F21" s="113" t="s">
        <v>695</v>
      </c>
    </row>
    <row r="22" spans="2:6" ht="23.25" customHeight="1" thickBot="1" thickTop="1">
      <c r="B22" s="114"/>
      <c r="C22" s="100" t="s">
        <v>637</v>
      </c>
      <c r="D22" s="101" t="s">
        <v>638</v>
      </c>
      <c r="E22" s="102" t="s">
        <v>639</v>
      </c>
      <c r="F22" s="103" t="s">
        <v>640</v>
      </c>
    </row>
    <row r="23" spans="1:6" ht="23.25" customHeight="1" thickTop="1">
      <c r="A23" s="98" t="s">
        <v>696</v>
      </c>
      <c r="B23" s="115" t="s">
        <v>697</v>
      </c>
      <c r="C23" s="116" t="s">
        <v>698</v>
      </c>
      <c r="D23" s="117" t="s">
        <v>684</v>
      </c>
      <c r="E23" s="118" t="s">
        <v>699</v>
      </c>
      <c r="F23" s="119" t="s">
        <v>684</v>
      </c>
    </row>
    <row r="24" spans="1:6" ht="23.25" customHeight="1">
      <c r="A24" s="98" t="s">
        <v>700</v>
      </c>
      <c r="B24" s="104" t="s">
        <v>701</v>
      </c>
      <c r="C24" s="105" t="s">
        <v>702</v>
      </c>
      <c r="D24" s="106" t="s">
        <v>703</v>
      </c>
      <c r="E24" s="107" t="s">
        <v>704</v>
      </c>
      <c r="F24" s="108" t="s">
        <v>705</v>
      </c>
    </row>
    <row r="25" spans="1:6" ht="23.25" customHeight="1">
      <c r="A25" s="98" t="s">
        <v>706</v>
      </c>
      <c r="B25" s="104" t="s">
        <v>707</v>
      </c>
      <c r="C25" s="105" t="s">
        <v>708</v>
      </c>
      <c r="D25" s="106" t="s">
        <v>673</v>
      </c>
      <c r="E25" s="107" t="s">
        <v>709</v>
      </c>
      <c r="F25" s="108" t="s">
        <v>684</v>
      </c>
    </row>
    <row r="26" spans="1:6" ht="23.25" customHeight="1">
      <c r="A26" s="98" t="s">
        <v>710</v>
      </c>
      <c r="B26" s="104" t="s">
        <v>711</v>
      </c>
      <c r="C26" s="105" t="s">
        <v>708</v>
      </c>
      <c r="D26" s="106" t="s">
        <v>673</v>
      </c>
      <c r="E26" s="107" t="s">
        <v>709</v>
      </c>
      <c r="F26" s="108" t="s">
        <v>684</v>
      </c>
    </row>
    <row r="27" spans="2:6" ht="23.25" customHeight="1">
      <c r="B27" s="104" t="s">
        <v>712</v>
      </c>
      <c r="C27" s="105" t="s">
        <v>708</v>
      </c>
      <c r="D27" s="106" t="s">
        <v>673</v>
      </c>
      <c r="E27" s="107" t="s">
        <v>713</v>
      </c>
      <c r="F27" s="108" t="s">
        <v>714</v>
      </c>
    </row>
    <row r="28" spans="2:6" ht="23.25" customHeight="1">
      <c r="B28" s="104" t="s">
        <v>715</v>
      </c>
      <c r="C28" s="105" t="s">
        <v>708</v>
      </c>
      <c r="D28" s="106" t="s">
        <v>645</v>
      </c>
      <c r="E28" s="107" t="s">
        <v>679</v>
      </c>
      <c r="F28" s="108" t="s">
        <v>716</v>
      </c>
    </row>
    <row r="29" spans="2:6" ht="23.25" customHeight="1">
      <c r="B29" s="120" t="s">
        <v>717</v>
      </c>
      <c r="C29" s="121" t="s">
        <v>708</v>
      </c>
      <c r="D29" s="122" t="s">
        <v>720</v>
      </c>
      <c r="E29" s="123" t="s">
        <v>708</v>
      </c>
      <c r="F29" s="124" t="s">
        <v>716</v>
      </c>
    </row>
    <row r="30" spans="2:6" ht="23.25" customHeight="1">
      <c r="B30" s="282" t="s">
        <v>718</v>
      </c>
      <c r="C30" s="281" t="s">
        <v>708</v>
      </c>
      <c r="D30" s="279" t="s">
        <v>721</v>
      </c>
      <c r="E30" s="277" t="s">
        <v>708</v>
      </c>
      <c r="F30" s="276" t="s">
        <v>722</v>
      </c>
    </row>
    <row r="31" spans="2:6" ht="23.25" customHeight="1">
      <c r="B31" s="267" t="s">
        <v>719</v>
      </c>
      <c r="C31" s="268" t="s">
        <v>708</v>
      </c>
      <c r="D31" s="280" t="s">
        <v>414</v>
      </c>
      <c r="E31" s="278" t="s">
        <v>708</v>
      </c>
      <c r="F31" s="275" t="s">
        <v>246</v>
      </c>
    </row>
    <row r="32" spans="2:7" ht="23.25" customHeight="1">
      <c r="B32" s="267" t="s">
        <v>247</v>
      </c>
      <c r="C32" s="791" t="s">
        <v>708</v>
      </c>
      <c r="D32" s="269" t="s">
        <v>1675</v>
      </c>
      <c r="E32" s="792" t="s">
        <v>1676</v>
      </c>
      <c r="F32" s="270" t="s">
        <v>702</v>
      </c>
      <c r="G32" s="271"/>
    </row>
    <row r="33" spans="1:7" ht="27.75" customHeight="1" thickBot="1">
      <c r="A33" s="272"/>
      <c r="B33" s="273" t="s">
        <v>248</v>
      </c>
      <c r="C33" s="283" t="s">
        <v>1673</v>
      </c>
      <c r="D33" s="105" t="s">
        <v>702</v>
      </c>
      <c r="E33" s="790" t="s">
        <v>1674</v>
      </c>
      <c r="F33" s="274" t="s">
        <v>1365</v>
      </c>
      <c r="G33" s="271"/>
    </row>
    <row r="34" spans="2:6" ht="27.75" customHeight="1">
      <c r="B34" s="774" t="s">
        <v>249</v>
      </c>
      <c r="C34" s="774"/>
      <c r="D34" s="774"/>
      <c r="E34" s="774"/>
      <c r="F34" s="774"/>
    </row>
    <row r="35" spans="2:6" ht="27.75" customHeight="1">
      <c r="B35" s="775" t="s">
        <v>250</v>
      </c>
      <c r="C35" s="775"/>
      <c r="D35" s="775"/>
      <c r="E35" s="775"/>
      <c r="F35" s="775"/>
    </row>
    <row r="36" spans="2:5" ht="27.75" customHeight="1">
      <c r="B36" s="98" t="s">
        <v>251</v>
      </c>
      <c r="C36" s="775" t="s">
        <v>723</v>
      </c>
      <c r="D36" s="775"/>
      <c r="E36" s="775"/>
    </row>
  </sheetData>
  <sheetProtection/>
  <mergeCells count="4">
    <mergeCell ref="B1:C1"/>
    <mergeCell ref="B34:F34"/>
    <mergeCell ref="B35:F35"/>
    <mergeCell ref="C36:E36"/>
  </mergeCells>
  <printOptions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584"/>
  <sheetViews>
    <sheetView zoomScale="115" zoomScaleNormal="115" zoomScaleSheetLayoutView="100" workbookViewId="0" topLeftCell="A337">
      <selection activeCell="M247" sqref="C1:M16384"/>
    </sheetView>
  </sheetViews>
  <sheetFormatPr defaultColWidth="9.00390625" defaultRowHeight="13.5" customHeight="1"/>
  <cols>
    <col min="1" max="1" width="8.00390625" style="33" customWidth="1"/>
    <col min="2" max="2" width="6.75390625" style="33" customWidth="1"/>
    <col min="3" max="9" width="0.6171875" style="33" hidden="1" customWidth="1"/>
    <col min="10" max="11" width="0.6171875" style="36" hidden="1" customWidth="1"/>
    <col min="12" max="13" width="0.6171875" style="33" hidden="1" customWidth="1"/>
    <col min="14" max="16384" width="16.125" style="33" customWidth="1"/>
  </cols>
  <sheetData>
    <row r="2" spans="2:8" ht="13.5" customHeight="1">
      <c r="B2" s="691" t="s">
        <v>1380</v>
      </c>
      <c r="C2" s="691"/>
      <c r="D2" s="787" t="s">
        <v>1381</v>
      </c>
      <c r="E2" s="787"/>
      <c r="F2" s="787"/>
      <c r="G2" s="787"/>
      <c r="H2" s="787"/>
    </row>
    <row r="3" spans="2:8" ht="13.5" customHeight="1">
      <c r="B3" s="691"/>
      <c r="C3" s="691"/>
      <c r="D3" s="787"/>
      <c r="E3" s="787"/>
      <c r="F3" s="787"/>
      <c r="G3" s="787"/>
      <c r="H3" s="787"/>
    </row>
    <row r="4" spans="2:8" ht="13.5" customHeight="1">
      <c r="B4" s="175" t="s">
        <v>360</v>
      </c>
      <c r="G4" s="33" t="s">
        <v>1382</v>
      </c>
      <c r="H4" s="33" t="s">
        <v>1383</v>
      </c>
    </row>
    <row r="5" spans="2:8" ht="13.5" customHeight="1">
      <c r="B5" s="175" t="s">
        <v>360</v>
      </c>
      <c r="G5" s="50">
        <f>COUNTIF(M4:M15,"東近江市")</f>
        <v>0</v>
      </c>
      <c r="H5" s="51">
        <f>(G5/RIGHT(A15,2))</f>
        <v>0</v>
      </c>
    </row>
    <row r="6" spans="1:13" ht="13.5" customHeight="1">
      <c r="A6" s="176" t="s">
        <v>1384</v>
      </c>
      <c r="B6" s="163" t="s">
        <v>1385</v>
      </c>
      <c r="C6" s="33" t="s">
        <v>1386</v>
      </c>
      <c r="D6" s="175" t="s">
        <v>360</v>
      </c>
      <c r="F6" s="52" t="str">
        <f>A6</f>
        <v>A01</v>
      </c>
      <c r="G6" s="175" t="str">
        <f>B6&amp;C6</f>
        <v>塩田浩三</v>
      </c>
      <c r="H6" s="33" t="str">
        <f>D6</f>
        <v>安土ＴＣ</v>
      </c>
      <c r="I6" s="175" t="s">
        <v>361</v>
      </c>
      <c r="J6" s="175">
        <v>1956</v>
      </c>
      <c r="K6" s="175">
        <f aca="true" t="shared" si="0" ref="K6:K15">2015-J6</f>
        <v>59</v>
      </c>
      <c r="L6" s="177" t="str">
        <f aca="true" t="shared" si="1" ref="L6:L15">IF(G6="","",IF(COUNTIF($G$3:$G$15,G6)&gt;1,"2重登録","OK"))</f>
        <v>OK</v>
      </c>
      <c r="M6" s="162" t="s">
        <v>362</v>
      </c>
    </row>
    <row r="7" spans="1:13" ht="13.5" customHeight="1">
      <c r="A7" s="176" t="s">
        <v>739</v>
      </c>
      <c r="B7" s="163" t="s">
        <v>363</v>
      </c>
      <c r="C7" s="33" t="s">
        <v>364</v>
      </c>
      <c r="D7" s="175" t="s">
        <v>360</v>
      </c>
      <c r="F7" s="52" t="str">
        <f aca="true" t="shared" si="2" ref="F7:F15">A7</f>
        <v>A02</v>
      </c>
      <c r="G7" s="175" t="str">
        <f aca="true" t="shared" si="3" ref="G7:G15">B7&amp;C7</f>
        <v>寺田昌登</v>
      </c>
      <c r="H7" s="33" t="str">
        <f aca="true" t="shared" si="4" ref="H7:H15">D7</f>
        <v>安土ＴＣ</v>
      </c>
      <c r="I7" s="175" t="s">
        <v>361</v>
      </c>
      <c r="J7" s="175">
        <v>1947</v>
      </c>
      <c r="K7" s="175">
        <f t="shared" si="0"/>
        <v>68</v>
      </c>
      <c r="L7" s="177" t="str">
        <f t="shared" si="1"/>
        <v>OK</v>
      </c>
      <c r="M7" s="162" t="s">
        <v>362</v>
      </c>
    </row>
    <row r="8" spans="1:13" ht="13.5" customHeight="1">
      <c r="A8" s="176" t="s">
        <v>740</v>
      </c>
      <c r="B8" s="163" t="s">
        <v>365</v>
      </c>
      <c r="C8" s="33" t="s">
        <v>1387</v>
      </c>
      <c r="D8" s="175" t="s">
        <v>360</v>
      </c>
      <c r="F8" s="52" t="str">
        <f t="shared" si="2"/>
        <v>A03</v>
      </c>
      <c r="G8" s="175" t="str">
        <f t="shared" si="3"/>
        <v>神山勝治</v>
      </c>
      <c r="H8" s="33" t="str">
        <f t="shared" si="4"/>
        <v>安土ＴＣ</v>
      </c>
      <c r="I8" s="175" t="s">
        <v>361</v>
      </c>
      <c r="J8" s="175">
        <v>1964</v>
      </c>
      <c r="K8" s="175">
        <f t="shared" si="0"/>
        <v>51</v>
      </c>
      <c r="L8" s="177" t="str">
        <f t="shared" si="1"/>
        <v>OK</v>
      </c>
      <c r="M8" s="162" t="s">
        <v>362</v>
      </c>
    </row>
    <row r="9" spans="1:13" ht="13.5" customHeight="1">
      <c r="A9" s="176" t="s">
        <v>742</v>
      </c>
      <c r="B9" s="163" t="s">
        <v>366</v>
      </c>
      <c r="C9" s="33" t="s">
        <v>1388</v>
      </c>
      <c r="D9" s="175" t="s">
        <v>360</v>
      </c>
      <c r="F9" s="52" t="str">
        <f t="shared" si="2"/>
        <v>A04</v>
      </c>
      <c r="G9" s="175" t="str">
        <f t="shared" si="3"/>
        <v>片山光紀</v>
      </c>
      <c r="H9" s="33" t="str">
        <f t="shared" si="4"/>
        <v>安土ＴＣ</v>
      </c>
      <c r="I9" s="175" t="s">
        <v>361</v>
      </c>
      <c r="J9" s="175">
        <v>1965</v>
      </c>
      <c r="K9" s="175">
        <f t="shared" si="0"/>
        <v>50</v>
      </c>
      <c r="L9" s="177" t="str">
        <f t="shared" si="1"/>
        <v>OK</v>
      </c>
      <c r="M9" s="162" t="s">
        <v>362</v>
      </c>
    </row>
    <row r="10" spans="1:13" ht="13.5" customHeight="1">
      <c r="A10" s="176" t="s">
        <v>745</v>
      </c>
      <c r="B10" s="163" t="s">
        <v>367</v>
      </c>
      <c r="C10" s="33" t="s">
        <v>368</v>
      </c>
      <c r="D10" s="175" t="s">
        <v>360</v>
      </c>
      <c r="F10" s="52" t="str">
        <f t="shared" si="2"/>
        <v>A05</v>
      </c>
      <c r="G10" s="175" t="str">
        <f t="shared" si="3"/>
        <v>濱邊皓彦</v>
      </c>
      <c r="H10" s="33" t="str">
        <f t="shared" si="4"/>
        <v>安土ＴＣ</v>
      </c>
      <c r="I10" s="175" t="s">
        <v>361</v>
      </c>
      <c r="J10" s="175">
        <v>1941</v>
      </c>
      <c r="K10" s="175">
        <f t="shared" si="0"/>
        <v>74</v>
      </c>
      <c r="L10" s="177" t="str">
        <f t="shared" si="1"/>
        <v>OK</v>
      </c>
      <c r="M10" s="162" t="s">
        <v>362</v>
      </c>
    </row>
    <row r="11" spans="1:13" ht="13.5" customHeight="1">
      <c r="A11" s="176" t="s">
        <v>747</v>
      </c>
      <c r="B11" s="163" t="s">
        <v>369</v>
      </c>
      <c r="C11" s="33" t="s">
        <v>1389</v>
      </c>
      <c r="D11" s="175" t="s">
        <v>360</v>
      </c>
      <c r="F11" s="52" t="str">
        <f t="shared" si="2"/>
        <v>A06</v>
      </c>
      <c r="G11" s="175" t="str">
        <f t="shared" si="3"/>
        <v>河村能裕</v>
      </c>
      <c r="H11" s="33" t="str">
        <f t="shared" si="4"/>
        <v>安土ＴＣ</v>
      </c>
      <c r="I11" s="175" t="s">
        <v>361</v>
      </c>
      <c r="J11" s="175">
        <v>1969</v>
      </c>
      <c r="K11" s="175">
        <f t="shared" si="0"/>
        <v>46</v>
      </c>
      <c r="L11" s="177" t="str">
        <f t="shared" si="1"/>
        <v>OK</v>
      </c>
      <c r="M11" s="162" t="s">
        <v>370</v>
      </c>
    </row>
    <row r="12" spans="1:13" ht="13.5" customHeight="1">
      <c r="A12" s="176" t="s">
        <v>748</v>
      </c>
      <c r="B12" s="178" t="s">
        <v>371</v>
      </c>
      <c r="C12" s="33" t="s">
        <v>1390</v>
      </c>
      <c r="D12" s="175" t="s">
        <v>360</v>
      </c>
      <c r="F12" s="52" t="str">
        <f t="shared" si="2"/>
        <v>A07</v>
      </c>
      <c r="G12" s="175" t="str">
        <f t="shared" si="3"/>
        <v>松村友二</v>
      </c>
      <c r="H12" s="33" t="str">
        <f t="shared" si="4"/>
        <v>安土ＴＣ</v>
      </c>
      <c r="I12" s="175" t="s">
        <v>361</v>
      </c>
      <c r="J12" s="175">
        <v>1965</v>
      </c>
      <c r="K12" s="175">
        <f t="shared" si="0"/>
        <v>50</v>
      </c>
      <c r="L12" s="177" t="str">
        <f t="shared" si="1"/>
        <v>OK</v>
      </c>
      <c r="M12" s="162" t="s">
        <v>362</v>
      </c>
    </row>
    <row r="13" spans="1:13" ht="13.5" customHeight="1">
      <c r="A13" s="176" t="s">
        <v>751</v>
      </c>
      <c r="B13" s="178" t="s">
        <v>372</v>
      </c>
      <c r="C13" s="33" t="s">
        <v>373</v>
      </c>
      <c r="D13" s="175" t="s">
        <v>360</v>
      </c>
      <c r="F13" s="52" t="str">
        <f t="shared" si="2"/>
        <v>A08</v>
      </c>
      <c r="G13" s="175" t="str">
        <f t="shared" si="3"/>
        <v>住田安司</v>
      </c>
      <c r="H13" s="33" t="str">
        <f t="shared" si="4"/>
        <v>安土ＴＣ</v>
      </c>
      <c r="I13" s="175" t="s">
        <v>361</v>
      </c>
      <c r="J13" s="175">
        <v>1977</v>
      </c>
      <c r="K13" s="175">
        <f t="shared" si="0"/>
        <v>38</v>
      </c>
      <c r="L13" s="177" t="str">
        <f t="shared" si="1"/>
        <v>OK</v>
      </c>
      <c r="M13" s="162" t="s">
        <v>362</v>
      </c>
    </row>
    <row r="14" spans="1:13" ht="13.5" customHeight="1">
      <c r="A14" s="176" t="s">
        <v>754</v>
      </c>
      <c r="B14" s="178" t="s">
        <v>374</v>
      </c>
      <c r="C14" s="33" t="s">
        <v>1391</v>
      </c>
      <c r="D14" s="175" t="s">
        <v>360</v>
      </c>
      <c r="F14" s="52" t="str">
        <f t="shared" si="2"/>
        <v>A09</v>
      </c>
      <c r="G14" s="175" t="str">
        <f t="shared" si="3"/>
        <v>北川栄治</v>
      </c>
      <c r="H14" s="33" t="str">
        <f t="shared" si="4"/>
        <v>安土ＴＣ</v>
      </c>
      <c r="I14" s="175" t="s">
        <v>361</v>
      </c>
      <c r="J14" s="175">
        <v>1971</v>
      </c>
      <c r="K14" s="175">
        <f t="shared" si="0"/>
        <v>44</v>
      </c>
      <c r="L14" s="177" t="str">
        <f t="shared" si="1"/>
        <v>OK</v>
      </c>
      <c r="M14" s="162" t="s">
        <v>362</v>
      </c>
    </row>
    <row r="15" spans="1:13" ht="13.5">
      <c r="A15" s="176" t="s">
        <v>756</v>
      </c>
      <c r="B15" s="175" t="s">
        <v>375</v>
      </c>
      <c r="C15" s="34" t="s">
        <v>1392</v>
      </c>
      <c r="D15" s="175" t="s">
        <v>360</v>
      </c>
      <c r="F15" s="52" t="str">
        <f t="shared" si="2"/>
        <v>A10</v>
      </c>
      <c r="G15" s="175" t="str">
        <f t="shared" si="3"/>
        <v>脇野佳邦</v>
      </c>
      <c r="H15" s="33" t="str">
        <f t="shared" si="4"/>
        <v>安土ＴＣ</v>
      </c>
      <c r="I15" s="175" t="s">
        <v>361</v>
      </c>
      <c r="J15" s="175">
        <v>1973</v>
      </c>
      <c r="K15" s="175">
        <f t="shared" si="0"/>
        <v>42</v>
      </c>
      <c r="L15" s="177" t="str">
        <f t="shared" si="1"/>
        <v>OK</v>
      </c>
      <c r="M15" s="162" t="s">
        <v>362</v>
      </c>
    </row>
    <row r="19" spans="2:12" s="162" customFormat="1" ht="13.5">
      <c r="B19" s="691" t="s">
        <v>376</v>
      </c>
      <c r="C19" s="691"/>
      <c r="D19" s="691" t="s">
        <v>377</v>
      </c>
      <c r="E19" s="691"/>
      <c r="F19" s="691"/>
      <c r="G19" s="691"/>
      <c r="H19" s="691"/>
      <c r="I19" s="175"/>
      <c r="J19" s="175"/>
      <c r="K19" s="175"/>
      <c r="L19" s="177"/>
    </row>
    <row r="20" spans="2:12" s="162" customFormat="1" ht="13.5">
      <c r="B20" s="691"/>
      <c r="C20" s="691"/>
      <c r="D20" s="691"/>
      <c r="E20" s="691"/>
      <c r="F20" s="691"/>
      <c r="G20" s="691"/>
      <c r="H20" s="691"/>
      <c r="I20" s="175"/>
      <c r="J20" s="175"/>
      <c r="K20" s="175"/>
      <c r="L20" s="177"/>
    </row>
    <row r="21" spans="2:12" s="162" customFormat="1" ht="13.5">
      <c r="B21" s="175"/>
      <c r="C21" s="175"/>
      <c r="D21" s="175"/>
      <c r="E21" s="175"/>
      <c r="F21" s="175"/>
      <c r="G21" s="33" t="s">
        <v>378</v>
      </c>
      <c r="H21" s="33" t="s">
        <v>379</v>
      </c>
      <c r="I21" s="33"/>
      <c r="J21" s="36"/>
      <c r="K21" s="175"/>
      <c r="L21" s="177"/>
    </row>
    <row r="22" spans="1:12" s="162" customFormat="1" ht="13.5">
      <c r="A22" s="37"/>
      <c r="B22" s="789"/>
      <c r="C22" s="789"/>
      <c r="D22" s="175"/>
      <c r="E22" s="175"/>
      <c r="F22" s="175"/>
      <c r="G22" s="50">
        <f>COUNTIF(M24:M53,"東近江市")</f>
        <v>0</v>
      </c>
      <c r="H22" s="51">
        <v>0</v>
      </c>
      <c r="I22" s="33"/>
      <c r="J22" s="36"/>
      <c r="K22" s="175"/>
      <c r="L22" s="177"/>
    </row>
    <row r="23" spans="1:12" s="162" customFormat="1" ht="13.5">
      <c r="A23" s="37"/>
      <c r="B23" s="37"/>
      <c r="C23" s="37"/>
      <c r="D23" s="175" t="s">
        <v>1393</v>
      </c>
      <c r="E23" s="175"/>
      <c r="F23" s="175"/>
      <c r="G23" s="50"/>
      <c r="H23" s="51" t="s">
        <v>1394</v>
      </c>
      <c r="I23" s="33"/>
      <c r="J23" s="36"/>
      <c r="K23" s="175"/>
      <c r="L23" s="177"/>
    </row>
    <row r="24" spans="1:13" s="9" customFormat="1" ht="13.5">
      <c r="A24" s="9" t="s">
        <v>1395</v>
      </c>
      <c r="B24" s="179" t="s">
        <v>1155</v>
      </c>
      <c r="C24" s="9" t="s">
        <v>1156</v>
      </c>
      <c r="D24" s="9" t="s">
        <v>1157</v>
      </c>
      <c r="F24" s="9" t="str">
        <f>A24</f>
        <v>B01</v>
      </c>
      <c r="G24" s="9" t="str">
        <f>B24&amp;C24</f>
        <v>池端誠治</v>
      </c>
      <c r="H24" s="9" t="s">
        <v>1157</v>
      </c>
      <c r="I24" s="9" t="s">
        <v>361</v>
      </c>
      <c r="J24" s="9">
        <v>1972</v>
      </c>
      <c r="K24" s="180">
        <f>IF(J24="","",(2013-J24))</f>
        <v>41</v>
      </c>
      <c r="L24" s="177" t="str">
        <f aca="true" t="shared" si="5" ref="L24:L53">IF(G24="","",IF(COUNTIF($G$3:$G$634,G24)&gt;1,"2重登録","OK"))</f>
        <v>OK</v>
      </c>
      <c r="M24" s="9" t="s">
        <v>380</v>
      </c>
    </row>
    <row r="25" spans="1:17" s="9" customFormat="1" ht="13.5">
      <c r="A25" s="9" t="s">
        <v>1396</v>
      </c>
      <c r="B25" s="9" t="s">
        <v>1397</v>
      </c>
      <c r="C25" s="9" t="s">
        <v>1398</v>
      </c>
      <c r="D25" s="9" t="s">
        <v>1399</v>
      </c>
      <c r="F25" s="9" t="str">
        <f aca="true" t="shared" si="6" ref="F25:F53">A25</f>
        <v>B02</v>
      </c>
      <c r="G25" s="9" t="str">
        <f aca="true" t="shared" si="7" ref="G25:G53">B25&amp;C25</f>
        <v>荻野義之</v>
      </c>
      <c r="H25" s="9" t="s">
        <v>1400</v>
      </c>
      <c r="I25" s="9" t="s">
        <v>361</v>
      </c>
      <c r="K25" s="180">
        <f aca="true" t="shared" si="8" ref="K25:K53">IF(J25="","",(2013-J25))</f>
      </c>
      <c r="L25" s="177" t="str">
        <f t="shared" si="5"/>
        <v>OK</v>
      </c>
      <c r="M25" s="9" t="s">
        <v>486</v>
      </c>
      <c r="Q25" s="179"/>
    </row>
    <row r="26" spans="1:17" s="9" customFormat="1" ht="13.5">
      <c r="A26" s="9" t="s">
        <v>776</v>
      </c>
      <c r="B26" s="9" t="s">
        <v>1159</v>
      </c>
      <c r="C26" s="9" t="s">
        <v>1160</v>
      </c>
      <c r="D26" s="9" t="s">
        <v>1157</v>
      </c>
      <c r="F26" s="9" t="str">
        <f t="shared" si="6"/>
        <v>B03</v>
      </c>
      <c r="G26" s="9" t="str">
        <f t="shared" si="7"/>
        <v>押谷繁樹</v>
      </c>
      <c r="H26" s="9" t="s">
        <v>1157</v>
      </c>
      <c r="I26" s="9" t="s">
        <v>361</v>
      </c>
      <c r="J26" s="9">
        <v>1981</v>
      </c>
      <c r="K26" s="180">
        <f t="shared" si="8"/>
        <v>32</v>
      </c>
      <c r="L26" s="177" t="str">
        <f t="shared" si="5"/>
        <v>OK</v>
      </c>
      <c r="M26" s="9" t="s">
        <v>381</v>
      </c>
      <c r="Q26" s="179"/>
    </row>
    <row r="27" spans="1:17" s="9" customFormat="1" ht="13.5">
      <c r="A27" s="9" t="s">
        <v>777</v>
      </c>
      <c r="B27" s="9" t="s">
        <v>1401</v>
      </c>
      <c r="C27" s="9" t="s">
        <v>1162</v>
      </c>
      <c r="D27" s="9" t="s">
        <v>1157</v>
      </c>
      <c r="F27" s="9" t="str">
        <f t="shared" si="6"/>
        <v>B04</v>
      </c>
      <c r="G27" s="9" t="str">
        <f t="shared" si="7"/>
        <v>金谷太郎</v>
      </c>
      <c r="H27" s="9" t="s">
        <v>1157</v>
      </c>
      <c r="I27" s="9" t="s">
        <v>361</v>
      </c>
      <c r="J27" s="9">
        <v>1976</v>
      </c>
      <c r="K27" s="180">
        <f t="shared" si="8"/>
        <v>37</v>
      </c>
      <c r="L27" s="177" t="str">
        <f t="shared" si="5"/>
        <v>OK</v>
      </c>
      <c r="M27" s="9" t="s">
        <v>380</v>
      </c>
      <c r="Q27" s="179"/>
    </row>
    <row r="28" spans="1:17" s="9" customFormat="1" ht="13.5">
      <c r="A28" s="9" t="s">
        <v>778</v>
      </c>
      <c r="B28" s="9" t="s">
        <v>382</v>
      </c>
      <c r="C28" s="9" t="s">
        <v>1402</v>
      </c>
      <c r="D28" s="9" t="s">
        <v>1181</v>
      </c>
      <c r="F28" s="9" t="str">
        <f t="shared" si="6"/>
        <v>B05</v>
      </c>
      <c r="G28" s="9" t="str">
        <f t="shared" si="7"/>
        <v>佐野望</v>
      </c>
      <c r="H28" s="9" t="s">
        <v>1181</v>
      </c>
      <c r="I28" s="9" t="s">
        <v>361</v>
      </c>
      <c r="J28" s="9">
        <v>1982</v>
      </c>
      <c r="K28" s="180">
        <f t="shared" si="8"/>
        <v>31</v>
      </c>
      <c r="L28" s="177" t="str">
        <f t="shared" si="5"/>
        <v>OK</v>
      </c>
      <c r="M28" s="9" t="s">
        <v>380</v>
      </c>
      <c r="Q28" s="179"/>
    </row>
    <row r="29" spans="1:13" s="9" customFormat="1" ht="13.5">
      <c r="A29" s="9" t="s">
        <v>779</v>
      </c>
      <c r="B29" s="9" t="s">
        <v>1163</v>
      </c>
      <c r="C29" s="9" t="s">
        <v>1164</v>
      </c>
      <c r="D29" s="9" t="s">
        <v>1403</v>
      </c>
      <c r="F29" s="9" t="str">
        <f t="shared" si="6"/>
        <v>B06</v>
      </c>
      <c r="G29" s="9" t="str">
        <f t="shared" si="7"/>
        <v>谷口友宏</v>
      </c>
      <c r="H29" s="9" t="s">
        <v>1403</v>
      </c>
      <c r="I29" s="9" t="s">
        <v>361</v>
      </c>
      <c r="J29" s="9">
        <v>1980</v>
      </c>
      <c r="K29" s="180">
        <f t="shared" si="8"/>
        <v>33</v>
      </c>
      <c r="L29" s="177" t="str">
        <f t="shared" si="5"/>
        <v>OK</v>
      </c>
      <c r="M29" s="9" t="s">
        <v>380</v>
      </c>
    </row>
    <row r="30" spans="1:13" s="9" customFormat="1" ht="13.5">
      <c r="A30" s="9" t="s">
        <v>780</v>
      </c>
      <c r="B30" s="9" t="s">
        <v>456</v>
      </c>
      <c r="C30" s="9" t="s">
        <v>1165</v>
      </c>
      <c r="D30" s="9" t="s">
        <v>1403</v>
      </c>
      <c r="F30" s="9" t="str">
        <f t="shared" si="6"/>
        <v>B07</v>
      </c>
      <c r="G30" s="9" t="str">
        <f t="shared" si="7"/>
        <v>辻義規</v>
      </c>
      <c r="H30" s="9" t="s">
        <v>1403</v>
      </c>
      <c r="I30" s="9" t="s">
        <v>361</v>
      </c>
      <c r="J30" s="9">
        <v>1973</v>
      </c>
      <c r="K30" s="180">
        <f t="shared" si="8"/>
        <v>40</v>
      </c>
      <c r="L30" s="177" t="str">
        <f t="shared" si="5"/>
        <v>OK</v>
      </c>
      <c r="M30" s="9" t="s">
        <v>380</v>
      </c>
    </row>
    <row r="31" spans="1:13" s="9" customFormat="1" ht="13.5">
      <c r="A31" s="9" t="s">
        <v>781</v>
      </c>
      <c r="B31" s="9" t="s">
        <v>384</v>
      </c>
      <c r="C31" s="9" t="s">
        <v>1242</v>
      </c>
      <c r="D31" s="9" t="s">
        <v>1157</v>
      </c>
      <c r="F31" s="9" t="str">
        <f t="shared" si="6"/>
        <v>B08</v>
      </c>
      <c r="G31" s="9" t="str">
        <f t="shared" si="7"/>
        <v>土田哲也</v>
      </c>
      <c r="H31" s="9" t="s">
        <v>1157</v>
      </c>
      <c r="I31" s="9" t="s">
        <v>361</v>
      </c>
      <c r="J31" s="9">
        <v>1990</v>
      </c>
      <c r="K31" s="180">
        <f t="shared" si="8"/>
        <v>23</v>
      </c>
      <c r="L31" s="177" t="str">
        <f t="shared" si="5"/>
        <v>OK</v>
      </c>
      <c r="M31" s="9" t="s">
        <v>381</v>
      </c>
    </row>
    <row r="32" spans="1:13" s="9" customFormat="1" ht="13.5">
      <c r="A32" s="9" t="s">
        <v>782</v>
      </c>
      <c r="B32" s="9" t="s">
        <v>1166</v>
      </c>
      <c r="C32" s="9" t="s">
        <v>1167</v>
      </c>
      <c r="D32" s="9" t="s">
        <v>1403</v>
      </c>
      <c r="F32" s="9" t="str">
        <f t="shared" si="6"/>
        <v>B09</v>
      </c>
      <c r="G32" s="9" t="str">
        <f t="shared" si="7"/>
        <v>成宮康弘</v>
      </c>
      <c r="H32" s="9" t="s">
        <v>1403</v>
      </c>
      <c r="I32" s="9" t="s">
        <v>361</v>
      </c>
      <c r="J32" s="9">
        <v>1970</v>
      </c>
      <c r="K32" s="180">
        <f t="shared" si="8"/>
        <v>43</v>
      </c>
      <c r="L32" s="177" t="str">
        <f t="shared" si="5"/>
        <v>OK</v>
      </c>
      <c r="M32" s="9" t="s">
        <v>380</v>
      </c>
    </row>
    <row r="33" spans="1:13" s="9" customFormat="1" ht="13.5">
      <c r="A33" s="9" t="s">
        <v>783</v>
      </c>
      <c r="B33" s="9" t="s">
        <v>1168</v>
      </c>
      <c r="C33" s="9" t="s">
        <v>1404</v>
      </c>
      <c r="D33" s="9" t="s">
        <v>1403</v>
      </c>
      <c r="F33" s="9" t="str">
        <f t="shared" si="6"/>
        <v>B10</v>
      </c>
      <c r="G33" s="9" t="str">
        <f t="shared" si="7"/>
        <v>西川昌一</v>
      </c>
      <c r="H33" s="9" t="s">
        <v>1403</v>
      </c>
      <c r="I33" s="9" t="s">
        <v>361</v>
      </c>
      <c r="J33" s="9">
        <v>1970</v>
      </c>
      <c r="K33" s="180">
        <f t="shared" si="8"/>
        <v>43</v>
      </c>
      <c r="L33" s="177" t="str">
        <f t="shared" si="5"/>
        <v>OK</v>
      </c>
      <c r="M33" s="9" t="s">
        <v>385</v>
      </c>
    </row>
    <row r="34" spans="1:13" s="9" customFormat="1" ht="13.5">
      <c r="A34" s="9" t="s">
        <v>784</v>
      </c>
      <c r="B34" s="9" t="s">
        <v>386</v>
      </c>
      <c r="C34" s="9" t="s">
        <v>387</v>
      </c>
      <c r="D34" s="9" t="s">
        <v>1157</v>
      </c>
      <c r="F34" s="9" t="str">
        <f t="shared" si="6"/>
        <v>B11</v>
      </c>
      <c r="G34" s="9" t="str">
        <f t="shared" si="7"/>
        <v>平塚聡</v>
      </c>
      <c r="H34" s="9" t="s">
        <v>1157</v>
      </c>
      <c r="I34" s="9" t="s">
        <v>361</v>
      </c>
      <c r="J34" s="9">
        <v>1960</v>
      </c>
      <c r="K34" s="180">
        <f t="shared" si="8"/>
        <v>53</v>
      </c>
      <c r="L34" s="177" t="str">
        <f t="shared" si="5"/>
        <v>OK</v>
      </c>
      <c r="M34" s="9" t="s">
        <v>380</v>
      </c>
    </row>
    <row r="35" spans="1:13" s="9" customFormat="1" ht="13.5">
      <c r="A35" s="9" t="s">
        <v>785</v>
      </c>
      <c r="B35" s="9" t="s">
        <v>386</v>
      </c>
      <c r="C35" s="9" t="s">
        <v>1405</v>
      </c>
      <c r="D35" s="9" t="s">
        <v>1161</v>
      </c>
      <c r="E35" s="9" t="s">
        <v>1406</v>
      </c>
      <c r="F35" s="9" t="str">
        <f t="shared" si="6"/>
        <v>B12</v>
      </c>
      <c r="G35" s="9" t="str">
        <f t="shared" si="7"/>
        <v>平塚好真</v>
      </c>
      <c r="H35" s="9" t="s">
        <v>1161</v>
      </c>
      <c r="I35" s="9" t="s">
        <v>361</v>
      </c>
      <c r="J35" s="9">
        <v>2004</v>
      </c>
      <c r="K35" s="180">
        <f t="shared" si="8"/>
        <v>9</v>
      </c>
      <c r="L35" s="177" t="str">
        <f t="shared" si="5"/>
        <v>OK</v>
      </c>
      <c r="M35" s="9" t="s">
        <v>380</v>
      </c>
    </row>
    <row r="36" spans="1:17" s="9" customFormat="1" ht="13.5">
      <c r="A36" s="9" t="s">
        <v>786</v>
      </c>
      <c r="B36" s="9" t="s">
        <v>1171</v>
      </c>
      <c r="C36" s="9" t="s">
        <v>1407</v>
      </c>
      <c r="D36" s="9" t="s">
        <v>1157</v>
      </c>
      <c r="F36" s="9" t="str">
        <f t="shared" si="6"/>
        <v>B13</v>
      </c>
      <c r="G36" s="9" t="str">
        <f t="shared" si="7"/>
        <v>古市卓志</v>
      </c>
      <c r="H36" s="9" t="s">
        <v>1157</v>
      </c>
      <c r="I36" s="9" t="s">
        <v>361</v>
      </c>
      <c r="J36" s="9">
        <v>1974</v>
      </c>
      <c r="K36" s="180">
        <f t="shared" si="8"/>
        <v>39</v>
      </c>
      <c r="L36" s="177" t="str">
        <f t="shared" si="5"/>
        <v>OK</v>
      </c>
      <c r="M36" s="9" t="s">
        <v>380</v>
      </c>
      <c r="Q36" s="179"/>
    </row>
    <row r="37" spans="1:17" s="9" customFormat="1" ht="13.5">
      <c r="A37" s="9" t="s">
        <v>787</v>
      </c>
      <c r="B37" s="9" t="s">
        <v>1210</v>
      </c>
      <c r="C37" s="9" t="s">
        <v>1408</v>
      </c>
      <c r="D37" s="9" t="s">
        <v>1409</v>
      </c>
      <c r="F37" s="9" t="str">
        <f t="shared" si="6"/>
        <v>B14</v>
      </c>
      <c r="G37" s="9" t="str">
        <f t="shared" si="7"/>
        <v>松井寛司</v>
      </c>
      <c r="H37" s="9" t="s">
        <v>1409</v>
      </c>
      <c r="I37" s="9" t="s">
        <v>361</v>
      </c>
      <c r="K37" s="180">
        <f t="shared" si="8"/>
      </c>
      <c r="L37" s="177" t="str">
        <f t="shared" si="5"/>
        <v>OK</v>
      </c>
      <c r="M37" s="9" t="s">
        <v>381</v>
      </c>
      <c r="Q37" s="179"/>
    </row>
    <row r="38" spans="1:17" s="9" customFormat="1" ht="13.5">
      <c r="A38" s="9" t="s">
        <v>788</v>
      </c>
      <c r="B38" s="9" t="s">
        <v>1172</v>
      </c>
      <c r="C38" s="9" t="s">
        <v>1410</v>
      </c>
      <c r="D38" s="9" t="s">
        <v>1403</v>
      </c>
      <c r="F38" s="9" t="str">
        <f t="shared" si="6"/>
        <v>B15</v>
      </c>
      <c r="G38" s="9" t="str">
        <f t="shared" si="7"/>
        <v>村上知孝</v>
      </c>
      <c r="H38" s="9" t="s">
        <v>1403</v>
      </c>
      <c r="I38" s="9" t="s">
        <v>361</v>
      </c>
      <c r="J38" s="9">
        <v>1980</v>
      </c>
      <c r="K38" s="180">
        <f t="shared" si="8"/>
        <v>33</v>
      </c>
      <c r="L38" s="177" t="str">
        <f t="shared" si="5"/>
        <v>OK</v>
      </c>
      <c r="M38" s="9" t="s">
        <v>388</v>
      </c>
      <c r="Q38" s="179"/>
    </row>
    <row r="39" spans="1:17" s="9" customFormat="1" ht="13.5">
      <c r="A39" s="9" t="s">
        <v>789</v>
      </c>
      <c r="B39" s="9" t="s">
        <v>1173</v>
      </c>
      <c r="C39" s="9" t="s">
        <v>1174</v>
      </c>
      <c r="D39" s="9" t="s">
        <v>1157</v>
      </c>
      <c r="F39" s="9" t="str">
        <f t="shared" si="6"/>
        <v>B16</v>
      </c>
      <c r="G39" s="9" t="str">
        <f t="shared" si="7"/>
        <v>八木篤司</v>
      </c>
      <c r="H39" s="9" t="s">
        <v>1157</v>
      </c>
      <c r="I39" s="9" t="s">
        <v>361</v>
      </c>
      <c r="J39" s="9">
        <v>1973</v>
      </c>
      <c r="K39" s="180">
        <f t="shared" si="8"/>
        <v>40</v>
      </c>
      <c r="L39" s="177" t="str">
        <f t="shared" si="5"/>
        <v>OK</v>
      </c>
      <c r="M39" s="9" t="s">
        <v>380</v>
      </c>
      <c r="Q39" s="179"/>
    </row>
    <row r="40" spans="1:17" s="9" customFormat="1" ht="13.5">
      <c r="A40" s="9" t="s">
        <v>790</v>
      </c>
      <c r="B40" s="9" t="s">
        <v>1411</v>
      </c>
      <c r="C40" s="9" t="s">
        <v>1175</v>
      </c>
      <c r="D40" s="9" t="s">
        <v>1157</v>
      </c>
      <c r="F40" s="9" t="str">
        <f t="shared" si="6"/>
        <v>B17</v>
      </c>
      <c r="G40" s="9" t="str">
        <f t="shared" si="7"/>
        <v>山崎正雄</v>
      </c>
      <c r="H40" s="9" t="s">
        <v>1157</v>
      </c>
      <c r="I40" s="9" t="s">
        <v>361</v>
      </c>
      <c r="J40" s="9">
        <v>1982</v>
      </c>
      <c r="K40" s="180">
        <f t="shared" si="8"/>
        <v>31</v>
      </c>
      <c r="L40" s="177" t="str">
        <f t="shared" si="5"/>
        <v>OK</v>
      </c>
      <c r="M40" s="9" t="s">
        <v>381</v>
      </c>
      <c r="Q40" s="179"/>
    </row>
    <row r="41" spans="1:17" s="9" customFormat="1" ht="13.5">
      <c r="A41" s="9" t="s">
        <v>791</v>
      </c>
      <c r="B41" s="181" t="s">
        <v>1177</v>
      </c>
      <c r="C41" s="181" t="s">
        <v>1178</v>
      </c>
      <c r="D41" s="9" t="s">
        <v>1157</v>
      </c>
      <c r="F41" s="9" t="str">
        <f t="shared" si="6"/>
        <v>B18</v>
      </c>
      <c r="G41" s="181" t="str">
        <f t="shared" si="7"/>
        <v>伊吹邦子</v>
      </c>
      <c r="H41" s="9" t="s">
        <v>1157</v>
      </c>
      <c r="I41" s="181" t="s">
        <v>389</v>
      </c>
      <c r="J41" s="9">
        <v>1969</v>
      </c>
      <c r="K41" s="180">
        <f t="shared" si="8"/>
        <v>44</v>
      </c>
      <c r="L41" s="177" t="str">
        <f t="shared" si="5"/>
        <v>OK</v>
      </c>
      <c r="M41" s="9" t="s">
        <v>380</v>
      </c>
      <c r="Q41" s="179"/>
    </row>
    <row r="42" spans="1:17" s="9" customFormat="1" ht="13.5">
      <c r="A42" s="9" t="s">
        <v>792</v>
      </c>
      <c r="B42" s="181" t="s">
        <v>1179</v>
      </c>
      <c r="C42" s="181" t="s">
        <v>1180</v>
      </c>
      <c r="D42" s="9" t="s">
        <v>1181</v>
      </c>
      <c r="F42" s="9" t="str">
        <f t="shared" si="6"/>
        <v>B19</v>
      </c>
      <c r="G42" s="181" t="str">
        <f t="shared" si="7"/>
        <v>木村美香</v>
      </c>
      <c r="H42" s="9" t="s">
        <v>1181</v>
      </c>
      <c r="I42" s="181" t="s">
        <v>389</v>
      </c>
      <c r="J42" s="9">
        <v>1962</v>
      </c>
      <c r="K42" s="180">
        <f t="shared" si="8"/>
        <v>51</v>
      </c>
      <c r="L42" s="177" t="str">
        <f t="shared" si="5"/>
        <v>OK</v>
      </c>
      <c r="M42" s="9" t="s">
        <v>385</v>
      </c>
      <c r="Q42" s="179"/>
    </row>
    <row r="43" spans="1:17" s="9" customFormat="1" ht="13.5">
      <c r="A43" s="9" t="s">
        <v>793</v>
      </c>
      <c r="B43" s="181" t="s">
        <v>1182</v>
      </c>
      <c r="C43" s="181" t="s">
        <v>1183</v>
      </c>
      <c r="D43" s="9" t="s">
        <v>1157</v>
      </c>
      <c r="F43" s="9" t="str">
        <f t="shared" si="6"/>
        <v>B20</v>
      </c>
      <c r="G43" s="181" t="str">
        <f t="shared" si="7"/>
        <v>近藤直美</v>
      </c>
      <c r="H43" s="9" t="s">
        <v>1157</v>
      </c>
      <c r="I43" s="181" t="s">
        <v>389</v>
      </c>
      <c r="J43" s="9">
        <v>1963</v>
      </c>
      <c r="K43" s="180">
        <f t="shared" si="8"/>
        <v>50</v>
      </c>
      <c r="L43" s="177" t="str">
        <f t="shared" si="5"/>
        <v>OK</v>
      </c>
      <c r="M43" s="9" t="s">
        <v>380</v>
      </c>
      <c r="Q43" s="179"/>
    </row>
    <row r="44" spans="1:17" s="9" customFormat="1" ht="13.5">
      <c r="A44" s="9" t="s">
        <v>794</v>
      </c>
      <c r="B44" s="181" t="s">
        <v>1184</v>
      </c>
      <c r="C44" s="181" t="s">
        <v>1185</v>
      </c>
      <c r="D44" s="9" t="s">
        <v>1157</v>
      </c>
      <c r="F44" s="9" t="str">
        <f t="shared" si="6"/>
        <v>B21</v>
      </c>
      <c r="G44" s="181" t="str">
        <f t="shared" si="7"/>
        <v>佐竹昌子</v>
      </c>
      <c r="H44" s="9" t="s">
        <v>1157</v>
      </c>
      <c r="I44" s="181" t="s">
        <v>389</v>
      </c>
      <c r="J44" s="9">
        <v>1958</v>
      </c>
      <c r="K44" s="180">
        <f t="shared" si="8"/>
        <v>55</v>
      </c>
      <c r="L44" s="177" t="str">
        <f t="shared" si="5"/>
        <v>OK</v>
      </c>
      <c r="M44" s="9" t="s">
        <v>380</v>
      </c>
      <c r="Q44" s="179"/>
    </row>
    <row r="45" spans="1:17" s="9" customFormat="1" ht="13.5">
      <c r="A45" s="9" t="s">
        <v>795</v>
      </c>
      <c r="B45" s="181" t="s">
        <v>1277</v>
      </c>
      <c r="C45" s="181" t="s">
        <v>1412</v>
      </c>
      <c r="D45" s="9" t="s">
        <v>1157</v>
      </c>
      <c r="F45" s="9" t="str">
        <f t="shared" si="6"/>
        <v>B22</v>
      </c>
      <c r="G45" s="181" t="str">
        <f t="shared" si="7"/>
        <v>田中都</v>
      </c>
      <c r="H45" s="9" t="s">
        <v>1157</v>
      </c>
      <c r="I45" s="181" t="s">
        <v>389</v>
      </c>
      <c r="J45" s="9">
        <v>1970</v>
      </c>
      <c r="K45" s="180">
        <f t="shared" si="8"/>
        <v>43</v>
      </c>
      <c r="L45" s="177" t="str">
        <f t="shared" si="5"/>
        <v>OK</v>
      </c>
      <c r="M45" s="9" t="s">
        <v>385</v>
      </c>
      <c r="Q45" s="179"/>
    </row>
    <row r="46" spans="1:17" s="9" customFormat="1" ht="13.5">
      <c r="A46" s="9" t="s">
        <v>796</v>
      </c>
      <c r="B46" s="181" t="s">
        <v>383</v>
      </c>
      <c r="C46" s="181" t="s">
        <v>1413</v>
      </c>
      <c r="D46" s="9" t="s">
        <v>1157</v>
      </c>
      <c r="F46" s="9" t="str">
        <f t="shared" si="6"/>
        <v>B23</v>
      </c>
      <c r="G46" s="181" t="str">
        <f t="shared" si="7"/>
        <v>田端加津子</v>
      </c>
      <c r="H46" s="9" t="s">
        <v>1157</v>
      </c>
      <c r="I46" s="181" t="s">
        <v>389</v>
      </c>
      <c r="J46" s="9">
        <v>1972</v>
      </c>
      <c r="K46" s="180">
        <f t="shared" si="8"/>
        <v>41</v>
      </c>
      <c r="L46" s="177" t="str">
        <f t="shared" si="5"/>
        <v>OK</v>
      </c>
      <c r="M46" s="9" t="s">
        <v>380</v>
      </c>
      <c r="Q46" s="179"/>
    </row>
    <row r="47" spans="1:17" s="9" customFormat="1" ht="13.5">
      <c r="A47" s="9" t="s">
        <v>797</v>
      </c>
      <c r="B47" s="181" t="s">
        <v>1205</v>
      </c>
      <c r="C47" s="181" t="s">
        <v>1414</v>
      </c>
      <c r="D47" s="9" t="s">
        <v>1157</v>
      </c>
      <c r="F47" s="9" t="str">
        <f t="shared" si="6"/>
        <v>B24</v>
      </c>
      <c r="G47" s="181" t="str">
        <f t="shared" si="7"/>
        <v>筒井珠世</v>
      </c>
      <c r="H47" s="9" t="s">
        <v>1157</v>
      </c>
      <c r="I47" s="181" t="s">
        <v>389</v>
      </c>
      <c r="J47" s="9">
        <v>1967</v>
      </c>
      <c r="K47" s="180">
        <f t="shared" si="8"/>
        <v>46</v>
      </c>
      <c r="L47" s="177" t="str">
        <f t="shared" si="5"/>
        <v>OK</v>
      </c>
      <c r="M47" s="9" t="s">
        <v>380</v>
      </c>
      <c r="Q47" s="182"/>
    </row>
    <row r="48" spans="1:17" s="9" customFormat="1" ht="13.5">
      <c r="A48" s="9" t="s">
        <v>798</v>
      </c>
      <c r="B48" s="181" t="s">
        <v>1186</v>
      </c>
      <c r="C48" s="181" t="s">
        <v>1187</v>
      </c>
      <c r="D48" s="9" t="s">
        <v>1157</v>
      </c>
      <c r="F48" s="9" t="str">
        <f t="shared" si="6"/>
        <v>B25</v>
      </c>
      <c r="G48" s="181" t="str">
        <f t="shared" si="7"/>
        <v>中村千春</v>
      </c>
      <c r="H48" s="9" t="s">
        <v>1157</v>
      </c>
      <c r="I48" s="181" t="s">
        <v>389</v>
      </c>
      <c r="J48" s="9">
        <v>1961</v>
      </c>
      <c r="K48" s="180">
        <f t="shared" si="8"/>
        <v>52</v>
      </c>
      <c r="L48" s="177" t="str">
        <f t="shared" si="5"/>
        <v>OK</v>
      </c>
      <c r="M48" s="9" t="s">
        <v>390</v>
      </c>
      <c r="Q48" s="182"/>
    </row>
    <row r="49" spans="1:17" s="9" customFormat="1" ht="13.5">
      <c r="A49" s="9" t="s">
        <v>799</v>
      </c>
      <c r="B49" s="181" t="s">
        <v>1170</v>
      </c>
      <c r="C49" s="181" t="s">
        <v>1415</v>
      </c>
      <c r="D49" s="9" t="s">
        <v>1181</v>
      </c>
      <c r="F49" s="9" t="str">
        <f t="shared" si="6"/>
        <v>B26</v>
      </c>
      <c r="G49" s="181" t="str">
        <f t="shared" si="7"/>
        <v>橋本真理</v>
      </c>
      <c r="H49" s="9" t="s">
        <v>1181</v>
      </c>
      <c r="I49" s="181" t="s">
        <v>389</v>
      </c>
      <c r="J49" s="9">
        <v>1977</v>
      </c>
      <c r="K49" s="180">
        <f t="shared" si="8"/>
        <v>36</v>
      </c>
      <c r="L49" s="177" t="str">
        <f t="shared" si="5"/>
        <v>OK</v>
      </c>
      <c r="M49" s="9" t="s">
        <v>381</v>
      </c>
      <c r="Q49" s="182"/>
    </row>
    <row r="50" spans="1:17" s="9" customFormat="1" ht="13.5">
      <c r="A50" s="9" t="s">
        <v>800</v>
      </c>
      <c r="B50" s="181" t="s">
        <v>1189</v>
      </c>
      <c r="C50" s="181" t="s">
        <v>1190</v>
      </c>
      <c r="D50" s="9" t="s">
        <v>1157</v>
      </c>
      <c r="F50" s="9" t="str">
        <f t="shared" si="6"/>
        <v>B27</v>
      </c>
      <c r="G50" s="181" t="str">
        <f t="shared" si="7"/>
        <v>藤田博美</v>
      </c>
      <c r="H50" s="9" t="s">
        <v>1157</v>
      </c>
      <c r="I50" s="181" t="s">
        <v>389</v>
      </c>
      <c r="J50" s="9">
        <v>1970</v>
      </c>
      <c r="K50" s="180">
        <f t="shared" si="8"/>
        <v>43</v>
      </c>
      <c r="L50" s="177" t="str">
        <f t="shared" si="5"/>
        <v>OK</v>
      </c>
      <c r="M50" s="9" t="s">
        <v>380</v>
      </c>
      <c r="Q50" s="182"/>
    </row>
    <row r="51" spans="1:17" s="9" customFormat="1" ht="13.5">
      <c r="A51" s="9" t="s">
        <v>801</v>
      </c>
      <c r="B51" s="181" t="s">
        <v>1191</v>
      </c>
      <c r="C51" s="181" t="s">
        <v>1192</v>
      </c>
      <c r="D51" s="9" t="s">
        <v>1157</v>
      </c>
      <c r="F51" s="9" t="str">
        <f t="shared" si="6"/>
        <v>B28</v>
      </c>
      <c r="G51" s="181" t="str">
        <f t="shared" si="7"/>
        <v>藤原泰子</v>
      </c>
      <c r="H51" s="9" t="s">
        <v>1157</v>
      </c>
      <c r="I51" s="181" t="s">
        <v>389</v>
      </c>
      <c r="J51" s="9">
        <v>1965</v>
      </c>
      <c r="K51" s="180">
        <f t="shared" si="8"/>
        <v>48</v>
      </c>
      <c r="L51" s="177" t="str">
        <f t="shared" si="5"/>
        <v>OK</v>
      </c>
      <c r="M51" s="9" t="s">
        <v>390</v>
      </c>
      <c r="Q51" s="182"/>
    </row>
    <row r="52" spans="1:17" s="9" customFormat="1" ht="13.5">
      <c r="A52" s="9" t="s">
        <v>802</v>
      </c>
      <c r="B52" s="181" t="s">
        <v>1416</v>
      </c>
      <c r="C52" s="181" t="s">
        <v>1417</v>
      </c>
      <c r="D52" s="9" t="s">
        <v>1161</v>
      </c>
      <c r="F52" s="9" t="str">
        <f t="shared" si="6"/>
        <v>B29</v>
      </c>
      <c r="G52" s="181" t="str">
        <f t="shared" si="7"/>
        <v>森薫吏</v>
      </c>
      <c r="H52" s="9" t="s">
        <v>1161</v>
      </c>
      <c r="I52" s="181" t="s">
        <v>389</v>
      </c>
      <c r="J52" s="9">
        <v>1964</v>
      </c>
      <c r="K52" s="180">
        <f t="shared" si="8"/>
        <v>49</v>
      </c>
      <c r="L52" s="177" t="str">
        <f t="shared" si="5"/>
        <v>OK</v>
      </c>
      <c r="M52" s="9" t="s">
        <v>385</v>
      </c>
      <c r="Q52" s="182"/>
    </row>
    <row r="53" spans="1:17" s="9" customFormat="1" ht="13.5">
      <c r="A53" s="9" t="s">
        <v>803</v>
      </c>
      <c r="B53" s="181" t="s">
        <v>1418</v>
      </c>
      <c r="C53" s="181" t="s">
        <v>1419</v>
      </c>
      <c r="D53" s="9" t="s">
        <v>1157</v>
      </c>
      <c r="F53" s="9" t="str">
        <f t="shared" si="6"/>
        <v>B30</v>
      </c>
      <c r="G53" s="181" t="str">
        <f t="shared" si="7"/>
        <v>日髙眞規子</v>
      </c>
      <c r="H53" s="9" t="s">
        <v>1157</v>
      </c>
      <c r="I53" s="181" t="s">
        <v>389</v>
      </c>
      <c r="J53" s="9">
        <v>1963</v>
      </c>
      <c r="K53" s="180">
        <f t="shared" si="8"/>
        <v>50</v>
      </c>
      <c r="L53" s="177" t="str">
        <f t="shared" si="5"/>
        <v>OK</v>
      </c>
      <c r="M53" s="9" t="s">
        <v>381</v>
      </c>
      <c r="Q53" s="182"/>
    </row>
    <row r="54" spans="2:17" s="9" customFormat="1" ht="13.5">
      <c r="B54" s="181"/>
      <c r="C54" s="181"/>
      <c r="K54" s="180"/>
      <c r="L54" s="177"/>
      <c r="Q54" s="182"/>
    </row>
    <row r="55" spans="2:17" s="9" customFormat="1" ht="13.5">
      <c r="B55" s="181"/>
      <c r="C55" s="181"/>
      <c r="K55" s="180"/>
      <c r="L55" s="177"/>
      <c r="Q55" s="182"/>
    </row>
    <row r="56" spans="2:17" s="9" customFormat="1" ht="13.5">
      <c r="B56" s="181"/>
      <c r="C56" s="181"/>
      <c r="K56" s="180"/>
      <c r="L56" s="177"/>
      <c r="Q56" s="182"/>
    </row>
    <row r="57" spans="2:17" s="9" customFormat="1" ht="13.5">
      <c r="B57" s="181"/>
      <c r="C57" s="181"/>
      <c r="K57" s="180"/>
      <c r="L57" s="177"/>
      <c r="Q57" s="182"/>
    </row>
    <row r="58" spans="2:17" s="9" customFormat="1" ht="13.5">
      <c r="B58" s="181"/>
      <c r="C58" s="181"/>
      <c r="K58" s="180"/>
      <c r="L58" s="177"/>
      <c r="Q58" s="182"/>
    </row>
    <row r="59" spans="2:17" s="9" customFormat="1" ht="13.5">
      <c r="B59" s="181"/>
      <c r="C59" s="181"/>
      <c r="K59" s="180"/>
      <c r="L59" s="177"/>
      <c r="Q59" s="182"/>
    </row>
    <row r="60" spans="2:17" s="9" customFormat="1" ht="13.5">
      <c r="B60" s="181"/>
      <c r="C60" s="181"/>
      <c r="K60" s="180"/>
      <c r="L60" s="177"/>
      <c r="Q60" s="182"/>
    </row>
    <row r="61" spans="2:17" s="9" customFormat="1" ht="13.5">
      <c r="B61" s="181"/>
      <c r="C61" s="181"/>
      <c r="K61" s="180"/>
      <c r="L61" s="177"/>
      <c r="Q61" s="182"/>
    </row>
    <row r="62" spans="1:15" s="162" customFormat="1" ht="13.5">
      <c r="A62" s="183"/>
      <c r="B62" s="184"/>
      <c r="C62" s="184"/>
      <c r="D62" s="183"/>
      <c r="E62" s="175"/>
      <c r="F62" s="177"/>
      <c r="G62" s="43"/>
      <c r="H62" s="183"/>
      <c r="I62" s="177"/>
      <c r="J62" s="175"/>
      <c r="K62" s="180"/>
      <c r="L62" s="177"/>
      <c r="N62" s="33"/>
      <c r="O62" s="33"/>
    </row>
    <row r="63" spans="1:15" s="162" customFormat="1" ht="13.5">
      <c r="A63" s="183"/>
      <c r="B63" s="184"/>
      <c r="C63" s="184"/>
      <c r="D63" s="183"/>
      <c r="E63" s="175"/>
      <c r="F63" s="177"/>
      <c r="G63" s="43"/>
      <c r="H63" s="183"/>
      <c r="I63" s="177"/>
      <c r="J63" s="175"/>
      <c r="K63" s="180"/>
      <c r="L63" s="177"/>
      <c r="N63" s="33"/>
      <c r="O63" s="33"/>
    </row>
    <row r="64" spans="1:15" s="162" customFormat="1" ht="13.5">
      <c r="A64" s="183"/>
      <c r="B64" s="184"/>
      <c r="C64" s="184"/>
      <c r="D64" s="183"/>
      <c r="E64" s="175"/>
      <c r="F64" s="177"/>
      <c r="G64" s="43"/>
      <c r="H64" s="183"/>
      <c r="I64" s="177"/>
      <c r="J64" s="175"/>
      <c r="K64" s="180"/>
      <c r="L64" s="177"/>
      <c r="N64" s="33"/>
      <c r="O64" s="33"/>
    </row>
    <row r="65" spans="1:15" s="162" customFormat="1" ht="13.5">
      <c r="A65" s="183"/>
      <c r="B65" s="184"/>
      <c r="C65" s="184"/>
      <c r="D65" s="183"/>
      <c r="E65" s="175"/>
      <c r="F65" s="177"/>
      <c r="G65" s="43"/>
      <c r="H65" s="183"/>
      <c r="I65" s="177"/>
      <c r="J65" s="175"/>
      <c r="K65" s="180"/>
      <c r="L65" s="177"/>
      <c r="N65" s="33"/>
      <c r="O65" s="33"/>
    </row>
    <row r="66" spans="2:12" ht="13.5">
      <c r="B66" s="34"/>
      <c r="C66" s="34"/>
      <c r="D66" s="34"/>
      <c r="F66" s="177"/>
      <c r="G66" s="33" t="s">
        <v>1420</v>
      </c>
      <c r="H66" s="33" t="s">
        <v>1421</v>
      </c>
      <c r="K66" s="180"/>
      <c r="L66" s="177"/>
    </row>
    <row r="67" spans="2:12" ht="13.5">
      <c r="B67" s="34"/>
      <c r="C67" s="34"/>
      <c r="D67" s="34"/>
      <c r="F67" s="177"/>
      <c r="G67" s="50">
        <f>COUNTIF(M69:M122,"東近江市")</f>
        <v>26</v>
      </c>
      <c r="H67" s="51">
        <f>(G67/RIGHT(A122,2))</f>
        <v>0.48148148148148145</v>
      </c>
      <c r="K67" s="180"/>
      <c r="L67" s="177"/>
    </row>
    <row r="68" spans="2:12" ht="13.5">
      <c r="B68" s="34"/>
      <c r="C68" s="34"/>
      <c r="D68" s="175" t="s">
        <v>1393</v>
      </c>
      <c r="E68" s="175"/>
      <c r="F68" s="175"/>
      <c r="G68" s="50"/>
      <c r="H68" s="51" t="s">
        <v>1394</v>
      </c>
      <c r="K68" s="180"/>
      <c r="L68" s="177"/>
    </row>
    <row r="69" spans="1:13" s="185" customFormat="1" ht="13.5">
      <c r="A69" s="33" t="s">
        <v>805</v>
      </c>
      <c r="B69" s="53" t="s">
        <v>746</v>
      </c>
      <c r="C69" s="53" t="s">
        <v>806</v>
      </c>
      <c r="D69" s="34" t="s">
        <v>807</v>
      </c>
      <c r="E69" s="33"/>
      <c r="F69" s="177" t="str">
        <f aca="true" t="shared" si="9" ref="F69:F108">A69</f>
        <v>C01</v>
      </c>
      <c r="G69" s="33" t="str">
        <f aca="true" t="shared" si="10" ref="G69:G108">B69&amp;C69</f>
        <v>片岡春己</v>
      </c>
      <c r="H69" s="34" t="s">
        <v>1422</v>
      </c>
      <c r="I69" s="34" t="s">
        <v>738</v>
      </c>
      <c r="J69" s="39">
        <v>1953</v>
      </c>
      <c r="K69" s="180">
        <f>IF(J69="","",(2015-J69))</f>
        <v>62</v>
      </c>
      <c r="L69" s="177" t="str">
        <f aca="true" t="shared" si="11" ref="L69:L122">IF(G69="","",IF(COUNTIF($G$19:$G$77,G69)&gt;1,"2重登録","OK"))</f>
        <v>OK</v>
      </c>
      <c r="M69" s="54" t="s">
        <v>391</v>
      </c>
    </row>
    <row r="70" spans="1:13" s="185" customFormat="1" ht="13.5">
      <c r="A70" s="33" t="s">
        <v>808</v>
      </c>
      <c r="B70" s="53" t="s">
        <v>816</v>
      </c>
      <c r="C70" s="53" t="s">
        <v>817</v>
      </c>
      <c r="D70" s="34" t="s">
        <v>807</v>
      </c>
      <c r="E70" s="33"/>
      <c r="F70" s="177" t="str">
        <f t="shared" si="9"/>
        <v>C02</v>
      </c>
      <c r="G70" s="33" t="str">
        <f t="shared" si="10"/>
        <v>山本　真</v>
      </c>
      <c r="H70" s="34" t="s">
        <v>804</v>
      </c>
      <c r="I70" s="34" t="s">
        <v>738</v>
      </c>
      <c r="J70" s="39">
        <v>1970</v>
      </c>
      <c r="K70" s="180">
        <f aca="true" t="shared" si="12" ref="K70:K121">IF(J70="","",(2015-J70))</f>
        <v>45</v>
      </c>
      <c r="L70" s="177" t="str">
        <f t="shared" si="11"/>
        <v>OK</v>
      </c>
      <c r="M70" s="55" t="s">
        <v>380</v>
      </c>
    </row>
    <row r="71" spans="1:13" s="185" customFormat="1" ht="13.5">
      <c r="A71" s="33" t="s">
        <v>811</v>
      </c>
      <c r="B71" s="53" t="s">
        <v>816</v>
      </c>
      <c r="C71" s="53" t="s">
        <v>846</v>
      </c>
      <c r="D71" s="34" t="s">
        <v>807</v>
      </c>
      <c r="E71" s="33"/>
      <c r="F71" s="177" t="str">
        <f t="shared" si="9"/>
        <v>C03</v>
      </c>
      <c r="G71" s="33" t="str">
        <f t="shared" si="10"/>
        <v>山本　諭</v>
      </c>
      <c r="H71" s="34" t="s">
        <v>804</v>
      </c>
      <c r="I71" s="34" t="s">
        <v>738</v>
      </c>
      <c r="J71" s="39">
        <v>1971</v>
      </c>
      <c r="K71" s="180">
        <f t="shared" si="12"/>
        <v>44</v>
      </c>
      <c r="L71" s="177" t="str">
        <f t="shared" si="11"/>
        <v>OK</v>
      </c>
      <c r="M71" s="54" t="s">
        <v>391</v>
      </c>
    </row>
    <row r="72" spans="1:13" s="185" customFormat="1" ht="13.5">
      <c r="A72" s="33" t="s">
        <v>814</v>
      </c>
      <c r="B72" s="53" t="s">
        <v>849</v>
      </c>
      <c r="C72" s="53" t="s">
        <v>850</v>
      </c>
      <c r="D72" s="34" t="s">
        <v>807</v>
      </c>
      <c r="E72" s="33"/>
      <c r="F72" s="177" t="str">
        <f t="shared" si="9"/>
        <v>C04</v>
      </c>
      <c r="G72" s="33" t="str">
        <f t="shared" si="10"/>
        <v>西田裕信</v>
      </c>
      <c r="H72" s="34" t="s">
        <v>804</v>
      </c>
      <c r="I72" s="34" t="s">
        <v>738</v>
      </c>
      <c r="J72" s="39">
        <v>1960</v>
      </c>
      <c r="K72" s="180">
        <f t="shared" si="12"/>
        <v>55</v>
      </c>
      <c r="L72" s="177" t="str">
        <f t="shared" si="11"/>
        <v>OK</v>
      </c>
      <c r="M72" s="55" t="s">
        <v>396</v>
      </c>
    </row>
    <row r="73" spans="1:13" s="185" customFormat="1" ht="13.5">
      <c r="A73" s="33" t="s">
        <v>815</v>
      </c>
      <c r="B73" s="53" t="s">
        <v>856</v>
      </c>
      <c r="C73" s="53" t="s">
        <v>857</v>
      </c>
      <c r="D73" s="34" t="s">
        <v>807</v>
      </c>
      <c r="E73" s="33"/>
      <c r="F73" s="177" t="str">
        <f t="shared" si="9"/>
        <v>C05</v>
      </c>
      <c r="G73" s="33" t="str">
        <f t="shared" si="10"/>
        <v>柴谷義信</v>
      </c>
      <c r="H73" s="34" t="s">
        <v>804</v>
      </c>
      <c r="I73" s="34" t="s">
        <v>738</v>
      </c>
      <c r="J73" s="39">
        <v>1962</v>
      </c>
      <c r="K73" s="180">
        <f t="shared" si="12"/>
        <v>53</v>
      </c>
      <c r="L73" s="177" t="str">
        <f t="shared" si="11"/>
        <v>OK</v>
      </c>
      <c r="M73" s="55" t="s">
        <v>380</v>
      </c>
    </row>
    <row r="74" spans="1:13" s="185" customFormat="1" ht="13.5">
      <c r="A74" s="33" t="s">
        <v>818</v>
      </c>
      <c r="B74" s="53" t="s">
        <v>859</v>
      </c>
      <c r="C74" s="53" t="s">
        <v>860</v>
      </c>
      <c r="D74" s="34" t="s">
        <v>807</v>
      </c>
      <c r="E74" s="33"/>
      <c r="F74" s="177" t="str">
        <f t="shared" si="9"/>
        <v>C06</v>
      </c>
      <c r="G74" s="33" t="str">
        <f t="shared" si="10"/>
        <v>井尻善和</v>
      </c>
      <c r="H74" s="34" t="s">
        <v>804</v>
      </c>
      <c r="I74" s="34" t="s">
        <v>738</v>
      </c>
      <c r="J74" s="39">
        <v>1968</v>
      </c>
      <c r="K74" s="180">
        <f t="shared" si="12"/>
        <v>47</v>
      </c>
      <c r="L74" s="177" t="str">
        <f t="shared" si="11"/>
        <v>OK</v>
      </c>
      <c r="M74" s="55" t="s">
        <v>397</v>
      </c>
    </row>
    <row r="75" spans="1:13" s="185" customFormat="1" ht="13.5">
      <c r="A75" s="33" t="s">
        <v>821</v>
      </c>
      <c r="B75" s="53" t="s">
        <v>868</v>
      </c>
      <c r="C75" s="40" t="s">
        <v>869</v>
      </c>
      <c r="D75" s="34" t="s">
        <v>807</v>
      </c>
      <c r="E75" s="33"/>
      <c r="F75" s="177" t="str">
        <f t="shared" si="9"/>
        <v>C07</v>
      </c>
      <c r="G75" s="33" t="str">
        <f t="shared" si="10"/>
        <v>坂元智成</v>
      </c>
      <c r="H75" s="34" t="s">
        <v>804</v>
      </c>
      <c r="I75" s="34" t="s">
        <v>738</v>
      </c>
      <c r="J75" s="39">
        <v>1975</v>
      </c>
      <c r="K75" s="180">
        <f t="shared" si="12"/>
        <v>40</v>
      </c>
      <c r="L75" s="177" t="str">
        <f t="shared" si="11"/>
        <v>OK</v>
      </c>
      <c r="M75" s="54" t="s">
        <v>391</v>
      </c>
    </row>
    <row r="76" spans="1:13" s="185" customFormat="1" ht="13.5">
      <c r="A76" s="33" t="s">
        <v>822</v>
      </c>
      <c r="B76" s="53" t="s">
        <v>872</v>
      </c>
      <c r="C76" s="40" t="s">
        <v>873</v>
      </c>
      <c r="D76" s="34" t="s">
        <v>807</v>
      </c>
      <c r="E76" s="33"/>
      <c r="F76" s="177" t="str">
        <f t="shared" si="9"/>
        <v>C08</v>
      </c>
      <c r="G76" s="33" t="str">
        <f t="shared" si="10"/>
        <v>村尾彰了</v>
      </c>
      <c r="H76" s="34" t="s">
        <v>804</v>
      </c>
      <c r="I76" s="34" t="s">
        <v>738</v>
      </c>
      <c r="J76" s="39">
        <v>1982</v>
      </c>
      <c r="K76" s="180">
        <f t="shared" si="12"/>
        <v>33</v>
      </c>
      <c r="L76" s="177" t="str">
        <f t="shared" si="11"/>
        <v>OK</v>
      </c>
      <c r="M76" s="55" t="s">
        <v>397</v>
      </c>
    </row>
    <row r="77" spans="1:13" s="185" customFormat="1" ht="13.5">
      <c r="A77" s="33" t="s">
        <v>825</v>
      </c>
      <c r="B77" s="53" t="s">
        <v>1423</v>
      </c>
      <c r="C77" s="40" t="s">
        <v>875</v>
      </c>
      <c r="D77" s="34" t="s">
        <v>807</v>
      </c>
      <c r="E77" s="33"/>
      <c r="F77" s="177" t="str">
        <f t="shared" si="9"/>
        <v>C09</v>
      </c>
      <c r="G77" s="33" t="str">
        <f t="shared" si="10"/>
        <v>荒浪順次</v>
      </c>
      <c r="H77" s="34" t="s">
        <v>804</v>
      </c>
      <c r="I77" s="34" t="s">
        <v>738</v>
      </c>
      <c r="J77" s="39">
        <v>1977</v>
      </c>
      <c r="K77" s="180">
        <f t="shared" si="12"/>
        <v>38</v>
      </c>
      <c r="L77" s="177" t="str">
        <f t="shared" si="11"/>
        <v>OK</v>
      </c>
      <c r="M77" s="55" t="s">
        <v>399</v>
      </c>
    </row>
    <row r="78" spans="1:13" s="185" customFormat="1" ht="13.5">
      <c r="A78" s="33" t="s">
        <v>828</v>
      </c>
      <c r="B78" s="53" t="s">
        <v>877</v>
      </c>
      <c r="C78" s="40" t="s">
        <v>878</v>
      </c>
      <c r="D78" s="34" t="s">
        <v>807</v>
      </c>
      <c r="E78" s="33"/>
      <c r="F78" s="177" t="str">
        <f t="shared" si="9"/>
        <v>C10</v>
      </c>
      <c r="G78" s="33" t="str">
        <f t="shared" si="10"/>
        <v>中本隆司</v>
      </c>
      <c r="H78" s="34" t="s">
        <v>804</v>
      </c>
      <c r="I78" s="34" t="s">
        <v>738</v>
      </c>
      <c r="J78" s="39">
        <v>1968</v>
      </c>
      <c r="K78" s="180">
        <f t="shared" si="12"/>
        <v>47</v>
      </c>
      <c r="L78" s="177" t="str">
        <f t="shared" si="11"/>
        <v>OK</v>
      </c>
      <c r="M78" s="54" t="s">
        <v>391</v>
      </c>
    </row>
    <row r="79" spans="1:13" s="185" customFormat="1" ht="13.5">
      <c r="A79" s="33" t="s">
        <v>831</v>
      </c>
      <c r="B79" s="53" t="s">
        <v>886</v>
      </c>
      <c r="C79" s="40" t="s">
        <v>887</v>
      </c>
      <c r="D79" s="34" t="s">
        <v>807</v>
      </c>
      <c r="E79" s="33"/>
      <c r="F79" s="177" t="str">
        <f t="shared" si="9"/>
        <v>C11</v>
      </c>
      <c r="G79" s="33" t="str">
        <f t="shared" si="10"/>
        <v>小山　嶺</v>
      </c>
      <c r="H79" s="34" t="s">
        <v>804</v>
      </c>
      <c r="I79" s="34" t="s">
        <v>738</v>
      </c>
      <c r="J79" s="39">
        <v>1986</v>
      </c>
      <c r="K79" s="180">
        <f t="shared" si="12"/>
        <v>29</v>
      </c>
      <c r="L79" s="177" t="str">
        <f t="shared" si="11"/>
        <v>OK</v>
      </c>
      <c r="M79" s="54" t="s">
        <v>391</v>
      </c>
    </row>
    <row r="80" spans="1:13" s="185" customFormat="1" ht="13.5">
      <c r="A80" s="33" t="s">
        <v>834</v>
      </c>
      <c r="B80" s="53" t="s">
        <v>889</v>
      </c>
      <c r="C80" s="40" t="s">
        <v>890</v>
      </c>
      <c r="D80" s="34" t="s">
        <v>807</v>
      </c>
      <c r="E80" s="33"/>
      <c r="F80" s="177" t="str">
        <f t="shared" si="9"/>
        <v>C12</v>
      </c>
      <c r="G80" s="33" t="str">
        <f t="shared" si="10"/>
        <v>鉄川聡志</v>
      </c>
      <c r="H80" s="34" t="s">
        <v>804</v>
      </c>
      <c r="I80" s="34" t="s">
        <v>738</v>
      </c>
      <c r="J80" s="39">
        <v>1986</v>
      </c>
      <c r="K80" s="180">
        <f t="shared" si="12"/>
        <v>29</v>
      </c>
      <c r="L80" s="177" t="str">
        <f t="shared" si="11"/>
        <v>OK</v>
      </c>
      <c r="M80" s="55" t="s">
        <v>394</v>
      </c>
    </row>
    <row r="81" spans="1:13" s="185" customFormat="1" ht="13.5">
      <c r="A81" s="33" t="s">
        <v>837</v>
      </c>
      <c r="B81" s="53" t="s">
        <v>902</v>
      </c>
      <c r="C81" s="40" t="s">
        <v>903</v>
      </c>
      <c r="D81" s="34" t="s">
        <v>807</v>
      </c>
      <c r="E81" s="33"/>
      <c r="F81" s="177" t="str">
        <f t="shared" si="9"/>
        <v>C13</v>
      </c>
      <c r="G81" s="33" t="str">
        <f t="shared" si="10"/>
        <v>名合佑介</v>
      </c>
      <c r="H81" s="34" t="s">
        <v>804</v>
      </c>
      <c r="I81" s="34" t="s">
        <v>738</v>
      </c>
      <c r="J81" s="39">
        <v>1986</v>
      </c>
      <c r="K81" s="180">
        <f t="shared" si="12"/>
        <v>29</v>
      </c>
      <c r="L81" s="177" t="str">
        <f t="shared" si="11"/>
        <v>OK</v>
      </c>
      <c r="M81" s="54" t="s">
        <v>391</v>
      </c>
    </row>
    <row r="82" spans="1:13" s="185" customFormat="1" ht="13.5">
      <c r="A82" s="33" t="s">
        <v>840</v>
      </c>
      <c r="B82" s="53" t="s">
        <v>905</v>
      </c>
      <c r="C82" s="40" t="s">
        <v>906</v>
      </c>
      <c r="D82" s="34" t="s">
        <v>807</v>
      </c>
      <c r="E82" s="33"/>
      <c r="F82" s="177" t="str">
        <f t="shared" si="9"/>
        <v>C14</v>
      </c>
      <c r="G82" s="33" t="str">
        <f t="shared" si="10"/>
        <v>宮道祐介</v>
      </c>
      <c r="H82" s="34" t="s">
        <v>804</v>
      </c>
      <c r="I82" s="34" t="s">
        <v>738</v>
      </c>
      <c r="J82" s="39">
        <v>1983</v>
      </c>
      <c r="K82" s="180">
        <f t="shared" si="12"/>
        <v>32</v>
      </c>
      <c r="L82" s="177" t="str">
        <f t="shared" si="11"/>
        <v>OK</v>
      </c>
      <c r="M82" s="55" t="s">
        <v>380</v>
      </c>
    </row>
    <row r="83" spans="1:13" s="185" customFormat="1" ht="13.5">
      <c r="A83" s="33" t="s">
        <v>842</v>
      </c>
      <c r="B83" s="53" t="s">
        <v>912</v>
      </c>
      <c r="C83" s="40" t="s">
        <v>913</v>
      </c>
      <c r="D83" s="34" t="s">
        <v>807</v>
      </c>
      <c r="E83" s="33"/>
      <c r="F83" s="177" t="str">
        <f t="shared" si="9"/>
        <v>C15</v>
      </c>
      <c r="G83" s="33" t="str">
        <f t="shared" si="10"/>
        <v>本間靖教</v>
      </c>
      <c r="H83" s="34" t="s">
        <v>1424</v>
      </c>
      <c r="I83" s="34" t="s">
        <v>738</v>
      </c>
      <c r="J83" s="39">
        <v>1985</v>
      </c>
      <c r="K83" s="180">
        <f t="shared" si="12"/>
        <v>30</v>
      </c>
      <c r="L83" s="177" t="str">
        <f t="shared" si="11"/>
        <v>OK</v>
      </c>
      <c r="M83" s="54" t="s">
        <v>391</v>
      </c>
    </row>
    <row r="84" spans="1:13" s="185" customFormat="1" ht="13.5">
      <c r="A84" s="33" t="s">
        <v>843</v>
      </c>
      <c r="B84" s="56" t="s">
        <v>916</v>
      </c>
      <c r="C84" s="56" t="s">
        <v>917</v>
      </c>
      <c r="D84" s="34" t="s">
        <v>807</v>
      </c>
      <c r="E84" s="33"/>
      <c r="F84" s="177" t="str">
        <f t="shared" si="9"/>
        <v>C16</v>
      </c>
      <c r="G84" s="43" t="str">
        <f t="shared" si="10"/>
        <v>並河智加</v>
      </c>
      <c r="H84" s="34" t="s">
        <v>804</v>
      </c>
      <c r="I84" s="43" t="s">
        <v>773</v>
      </c>
      <c r="J84" s="39">
        <v>1979</v>
      </c>
      <c r="K84" s="180">
        <f t="shared" si="12"/>
        <v>36</v>
      </c>
      <c r="L84" s="177" t="str">
        <f t="shared" si="11"/>
        <v>OK</v>
      </c>
      <c r="M84" s="55" t="s">
        <v>380</v>
      </c>
    </row>
    <row r="85" spans="1:13" s="185" customFormat="1" ht="13.5">
      <c r="A85" s="33" t="s">
        <v>845</v>
      </c>
      <c r="B85" s="34" t="s">
        <v>1425</v>
      </c>
      <c r="C85" s="34" t="s">
        <v>921</v>
      </c>
      <c r="D85" s="34" t="s">
        <v>807</v>
      </c>
      <c r="E85" s="33"/>
      <c r="F85" s="177" t="str">
        <f t="shared" si="9"/>
        <v>C17</v>
      </c>
      <c r="G85" s="33" t="str">
        <f t="shared" si="10"/>
        <v>橘　崇博</v>
      </c>
      <c r="H85" s="34" t="s">
        <v>804</v>
      </c>
      <c r="I85" s="34" t="s">
        <v>738</v>
      </c>
      <c r="J85" s="39">
        <v>1980</v>
      </c>
      <c r="K85" s="180">
        <f t="shared" si="12"/>
        <v>35</v>
      </c>
      <c r="L85" s="177" t="str">
        <f t="shared" si="11"/>
        <v>OK</v>
      </c>
      <c r="M85" s="54" t="s">
        <v>391</v>
      </c>
    </row>
    <row r="86" spans="1:13" s="185" customFormat="1" ht="13.5">
      <c r="A86" s="33" t="s">
        <v>847</v>
      </c>
      <c r="B86" s="40" t="s">
        <v>741</v>
      </c>
      <c r="C86" s="40" t="s">
        <v>922</v>
      </c>
      <c r="D86" s="34" t="s">
        <v>807</v>
      </c>
      <c r="E86" s="33"/>
      <c r="F86" s="177" t="str">
        <f t="shared" si="9"/>
        <v>C18</v>
      </c>
      <c r="G86" s="33" t="str">
        <f t="shared" si="10"/>
        <v>岡本　彰</v>
      </c>
      <c r="H86" s="34" t="s">
        <v>804</v>
      </c>
      <c r="I86" s="34" t="s">
        <v>738</v>
      </c>
      <c r="J86" s="39">
        <v>1986</v>
      </c>
      <c r="K86" s="180">
        <f t="shared" si="12"/>
        <v>29</v>
      </c>
      <c r="L86" s="177" t="str">
        <f t="shared" si="11"/>
        <v>OK</v>
      </c>
      <c r="M86" s="55" t="s">
        <v>394</v>
      </c>
    </row>
    <row r="87" spans="1:13" s="185" customFormat="1" ht="13.5">
      <c r="A87" s="33" t="s">
        <v>848</v>
      </c>
      <c r="B87" s="40" t="s">
        <v>923</v>
      </c>
      <c r="C87" s="40" t="s">
        <v>924</v>
      </c>
      <c r="D87" s="34" t="s">
        <v>807</v>
      </c>
      <c r="E87" s="33"/>
      <c r="F87" s="177" t="str">
        <f t="shared" si="9"/>
        <v>C19</v>
      </c>
      <c r="G87" s="33" t="str">
        <f t="shared" si="10"/>
        <v>辻井貴大</v>
      </c>
      <c r="H87" s="34" t="s">
        <v>804</v>
      </c>
      <c r="I87" s="34" t="s">
        <v>738</v>
      </c>
      <c r="J87" s="39">
        <v>1992</v>
      </c>
      <c r="K87" s="180">
        <f t="shared" si="12"/>
        <v>23</v>
      </c>
      <c r="L87" s="177" t="str">
        <f t="shared" si="11"/>
        <v>OK</v>
      </c>
      <c r="M87" s="54" t="s">
        <v>391</v>
      </c>
    </row>
    <row r="88" spans="1:13" s="185" customFormat="1" ht="13.5">
      <c r="A88" s="33" t="s">
        <v>851</v>
      </c>
      <c r="B88" s="40" t="s">
        <v>926</v>
      </c>
      <c r="C88" s="40" t="s">
        <v>927</v>
      </c>
      <c r="D88" s="34" t="s">
        <v>807</v>
      </c>
      <c r="E88" s="33"/>
      <c r="F88" s="177" t="str">
        <f t="shared" si="9"/>
        <v>C20</v>
      </c>
      <c r="G88" s="33" t="str">
        <f t="shared" si="10"/>
        <v>寺岡淳平</v>
      </c>
      <c r="H88" s="34" t="s">
        <v>804</v>
      </c>
      <c r="I88" s="34" t="s">
        <v>738</v>
      </c>
      <c r="J88" s="39">
        <v>1990</v>
      </c>
      <c r="K88" s="180">
        <f t="shared" si="12"/>
        <v>25</v>
      </c>
      <c r="L88" s="177" t="str">
        <f t="shared" si="11"/>
        <v>OK</v>
      </c>
      <c r="M88" s="54" t="s">
        <v>391</v>
      </c>
    </row>
    <row r="89" spans="1:13" s="185" customFormat="1" ht="13.5">
      <c r="A89" s="33" t="s">
        <v>854</v>
      </c>
      <c r="B89" s="40" t="s">
        <v>928</v>
      </c>
      <c r="C89" s="40" t="s">
        <v>929</v>
      </c>
      <c r="D89" s="34" t="s">
        <v>807</v>
      </c>
      <c r="E89" s="33"/>
      <c r="F89" s="177" t="str">
        <f t="shared" si="9"/>
        <v>C21</v>
      </c>
      <c r="G89" s="33" t="str">
        <f t="shared" si="10"/>
        <v>牛尾紳之介</v>
      </c>
      <c r="H89" s="34" t="s">
        <v>804</v>
      </c>
      <c r="I89" s="34" t="s">
        <v>738</v>
      </c>
      <c r="J89" s="39">
        <v>1984</v>
      </c>
      <c r="K89" s="180">
        <f t="shared" si="12"/>
        <v>31</v>
      </c>
      <c r="L89" s="177" t="str">
        <f t="shared" si="11"/>
        <v>OK</v>
      </c>
      <c r="M89" s="54" t="s">
        <v>391</v>
      </c>
    </row>
    <row r="90" spans="1:13" s="185" customFormat="1" ht="13.5">
      <c r="A90" s="33" t="s">
        <v>855</v>
      </c>
      <c r="B90" s="40" t="s">
        <v>767</v>
      </c>
      <c r="C90" s="40" t="s">
        <v>930</v>
      </c>
      <c r="D90" s="34" t="s">
        <v>807</v>
      </c>
      <c r="E90" s="33"/>
      <c r="F90" s="177" t="str">
        <f t="shared" si="9"/>
        <v>C22</v>
      </c>
      <c r="G90" s="33" t="str">
        <f t="shared" si="10"/>
        <v>松岡　遼</v>
      </c>
      <c r="H90" s="34" t="s">
        <v>804</v>
      </c>
      <c r="I90" s="34" t="s">
        <v>738</v>
      </c>
      <c r="J90" s="39">
        <v>1983</v>
      </c>
      <c r="K90" s="180">
        <f t="shared" si="12"/>
        <v>32</v>
      </c>
      <c r="L90" s="177" t="str">
        <f t="shared" si="11"/>
        <v>OK</v>
      </c>
      <c r="M90" s="54" t="s">
        <v>391</v>
      </c>
    </row>
    <row r="91" spans="1:13" s="185" customFormat="1" ht="13.5">
      <c r="A91" s="33" t="s">
        <v>858</v>
      </c>
      <c r="B91" s="40" t="s">
        <v>403</v>
      </c>
      <c r="C91" s="40" t="s">
        <v>404</v>
      </c>
      <c r="D91" s="34" t="s">
        <v>807</v>
      </c>
      <c r="E91" s="33"/>
      <c r="F91" s="177" t="str">
        <f t="shared" si="9"/>
        <v>C23</v>
      </c>
      <c r="G91" s="33" t="str">
        <f t="shared" si="10"/>
        <v>西　裕紀</v>
      </c>
      <c r="H91" s="34" t="s">
        <v>804</v>
      </c>
      <c r="I91" s="34" t="s">
        <v>738</v>
      </c>
      <c r="J91" s="39">
        <v>1974</v>
      </c>
      <c r="K91" s="180">
        <f t="shared" si="12"/>
        <v>41</v>
      </c>
      <c r="L91" s="177" t="str">
        <f t="shared" si="11"/>
        <v>OK</v>
      </c>
      <c r="M91" s="54" t="s">
        <v>391</v>
      </c>
    </row>
    <row r="92" spans="1:13" s="185" customFormat="1" ht="13.5">
      <c r="A92" s="33" t="s">
        <v>861</v>
      </c>
      <c r="B92" s="40" t="s">
        <v>405</v>
      </c>
      <c r="C92" s="40" t="s">
        <v>406</v>
      </c>
      <c r="D92" s="34" t="s">
        <v>807</v>
      </c>
      <c r="E92" s="33"/>
      <c r="F92" s="177" t="str">
        <f t="shared" si="9"/>
        <v>C24</v>
      </c>
      <c r="G92" s="33" t="str">
        <f t="shared" si="10"/>
        <v>石田恵二</v>
      </c>
      <c r="H92" s="34" t="s">
        <v>804</v>
      </c>
      <c r="I92" s="34" t="s">
        <v>738</v>
      </c>
      <c r="J92" s="39">
        <v>1972</v>
      </c>
      <c r="K92" s="180">
        <f t="shared" si="12"/>
        <v>43</v>
      </c>
      <c r="L92" s="177" t="str">
        <f t="shared" si="11"/>
        <v>OK</v>
      </c>
      <c r="M92" s="54" t="s">
        <v>391</v>
      </c>
    </row>
    <row r="93" spans="1:13" s="185" customFormat="1" ht="13.5">
      <c r="A93" s="33" t="s">
        <v>862</v>
      </c>
      <c r="B93" s="33" t="s">
        <v>1277</v>
      </c>
      <c r="C93" s="33" t="s">
        <v>427</v>
      </c>
      <c r="D93" s="34" t="s">
        <v>807</v>
      </c>
      <c r="E93" s="33"/>
      <c r="F93" s="177" t="str">
        <f t="shared" si="9"/>
        <v>C25</v>
      </c>
      <c r="G93" s="33" t="str">
        <f t="shared" si="10"/>
        <v>田中英夫</v>
      </c>
      <c r="H93" s="34" t="s">
        <v>804</v>
      </c>
      <c r="I93" s="34" t="s">
        <v>738</v>
      </c>
      <c r="J93" s="39">
        <v>1980</v>
      </c>
      <c r="K93" s="180">
        <f t="shared" si="12"/>
        <v>35</v>
      </c>
      <c r="L93" s="177" t="str">
        <f t="shared" si="11"/>
        <v>OK</v>
      </c>
      <c r="M93" s="55" t="s">
        <v>394</v>
      </c>
    </row>
    <row r="94" spans="1:13" s="185" customFormat="1" ht="13.5">
      <c r="A94" s="33" t="s">
        <v>865</v>
      </c>
      <c r="B94" s="33" t="s">
        <v>1426</v>
      </c>
      <c r="C94" s="33" t="s">
        <v>1427</v>
      </c>
      <c r="D94" s="34" t="s">
        <v>807</v>
      </c>
      <c r="E94" s="33"/>
      <c r="F94" s="177" t="str">
        <f t="shared" si="9"/>
        <v>C26</v>
      </c>
      <c r="G94" s="33" t="str">
        <f t="shared" si="10"/>
        <v>北村直史</v>
      </c>
      <c r="H94" s="34" t="s">
        <v>804</v>
      </c>
      <c r="I94" s="34" t="s">
        <v>738</v>
      </c>
      <c r="J94" s="39">
        <v>1987</v>
      </c>
      <c r="K94" s="180">
        <f t="shared" si="12"/>
        <v>28</v>
      </c>
      <c r="L94" s="177" t="str">
        <f t="shared" si="11"/>
        <v>OK</v>
      </c>
      <c r="M94" s="54" t="s">
        <v>391</v>
      </c>
    </row>
    <row r="95" spans="1:13" s="185" customFormat="1" ht="13.5">
      <c r="A95" s="33" t="s">
        <v>866</v>
      </c>
      <c r="B95" s="33" t="s">
        <v>1428</v>
      </c>
      <c r="C95" s="33" t="s">
        <v>1429</v>
      </c>
      <c r="D95" s="34" t="s">
        <v>807</v>
      </c>
      <c r="E95" s="33"/>
      <c r="F95" s="177" t="str">
        <f t="shared" si="9"/>
        <v>C27</v>
      </c>
      <c r="G95" s="33" t="str">
        <f t="shared" si="10"/>
        <v>久保田泰成</v>
      </c>
      <c r="H95" s="34" t="s">
        <v>804</v>
      </c>
      <c r="I95" s="34" t="s">
        <v>738</v>
      </c>
      <c r="J95" s="39">
        <v>1985</v>
      </c>
      <c r="K95" s="180">
        <f t="shared" si="12"/>
        <v>30</v>
      </c>
      <c r="L95" s="177" t="str">
        <f t="shared" si="11"/>
        <v>OK</v>
      </c>
      <c r="M95" s="54" t="s">
        <v>391</v>
      </c>
    </row>
    <row r="96" spans="1:13" s="185" customFormat="1" ht="13.5">
      <c r="A96" s="33" t="s">
        <v>867</v>
      </c>
      <c r="B96" s="33" t="s">
        <v>1430</v>
      </c>
      <c r="C96" s="186" t="s">
        <v>1431</v>
      </c>
      <c r="D96" s="34" t="s">
        <v>807</v>
      </c>
      <c r="E96" s="33"/>
      <c r="F96" s="177" t="str">
        <f t="shared" si="9"/>
        <v>C28</v>
      </c>
      <c r="G96" s="33" t="str">
        <f t="shared" si="10"/>
        <v>石川和洋</v>
      </c>
      <c r="H96" s="34" t="s">
        <v>804</v>
      </c>
      <c r="I96" s="34" t="s">
        <v>738</v>
      </c>
      <c r="J96" s="39">
        <v>1979</v>
      </c>
      <c r="K96" s="180">
        <f t="shared" si="12"/>
        <v>36</v>
      </c>
      <c r="L96" s="177" t="str">
        <f t="shared" si="11"/>
        <v>OK</v>
      </c>
      <c r="M96" s="55" t="s">
        <v>1432</v>
      </c>
    </row>
    <row r="97" spans="1:13" s="185" customFormat="1" ht="13.5">
      <c r="A97" s="33" t="s">
        <v>870</v>
      </c>
      <c r="B97" s="53" t="s">
        <v>812</v>
      </c>
      <c r="C97" s="53" t="s">
        <v>813</v>
      </c>
      <c r="D97" s="34" t="s">
        <v>807</v>
      </c>
      <c r="E97" s="33"/>
      <c r="F97" s="177" t="str">
        <f t="shared" si="9"/>
        <v>C29</v>
      </c>
      <c r="G97" s="33" t="str">
        <f t="shared" si="10"/>
        <v>奥田康博</v>
      </c>
      <c r="H97" s="34" t="s">
        <v>804</v>
      </c>
      <c r="I97" s="34" t="s">
        <v>738</v>
      </c>
      <c r="J97" s="39">
        <v>1966</v>
      </c>
      <c r="K97" s="180">
        <f t="shared" si="12"/>
        <v>49</v>
      </c>
      <c r="L97" s="177" t="str">
        <f t="shared" si="11"/>
        <v>OK</v>
      </c>
      <c r="M97" s="54" t="s">
        <v>391</v>
      </c>
    </row>
    <row r="98" spans="1:13" s="185" customFormat="1" ht="13.5">
      <c r="A98" s="33" t="s">
        <v>871</v>
      </c>
      <c r="B98" s="53" t="s">
        <v>819</v>
      </c>
      <c r="C98" s="53" t="s">
        <v>820</v>
      </c>
      <c r="D98" s="34" t="s">
        <v>807</v>
      </c>
      <c r="E98" s="33"/>
      <c r="F98" s="177" t="str">
        <f t="shared" si="9"/>
        <v>C30</v>
      </c>
      <c r="G98" s="33" t="str">
        <f t="shared" si="10"/>
        <v>上戸幸次</v>
      </c>
      <c r="H98" s="34" t="s">
        <v>804</v>
      </c>
      <c r="I98" s="34" t="s">
        <v>738</v>
      </c>
      <c r="J98" s="39">
        <v>1963</v>
      </c>
      <c r="K98" s="180">
        <f t="shared" si="12"/>
        <v>52</v>
      </c>
      <c r="L98" s="177" t="str">
        <f t="shared" si="11"/>
        <v>OK</v>
      </c>
      <c r="M98" s="55" t="s">
        <v>380</v>
      </c>
    </row>
    <row r="99" spans="1:13" s="185" customFormat="1" ht="13.5">
      <c r="A99" s="33" t="s">
        <v>874</v>
      </c>
      <c r="B99" s="53" t="s">
        <v>823</v>
      </c>
      <c r="C99" s="53" t="s">
        <v>824</v>
      </c>
      <c r="D99" s="34" t="s">
        <v>807</v>
      </c>
      <c r="E99" s="33"/>
      <c r="F99" s="177" t="str">
        <f t="shared" si="9"/>
        <v>C31</v>
      </c>
      <c r="G99" s="33" t="str">
        <f t="shared" si="10"/>
        <v>山崎茂智</v>
      </c>
      <c r="H99" s="34" t="s">
        <v>804</v>
      </c>
      <c r="I99" s="34" t="s">
        <v>738</v>
      </c>
      <c r="J99" s="39">
        <v>1963</v>
      </c>
      <c r="K99" s="180">
        <f t="shared" si="12"/>
        <v>52</v>
      </c>
      <c r="L99" s="177" t="str">
        <f t="shared" si="11"/>
        <v>OK</v>
      </c>
      <c r="M99" s="55" t="s">
        <v>395</v>
      </c>
    </row>
    <row r="100" spans="1:13" s="185" customFormat="1" ht="13.5">
      <c r="A100" s="33" t="s">
        <v>876</v>
      </c>
      <c r="B100" s="53" t="s">
        <v>826</v>
      </c>
      <c r="C100" s="53" t="s">
        <v>827</v>
      </c>
      <c r="D100" s="34" t="s">
        <v>807</v>
      </c>
      <c r="E100" s="33"/>
      <c r="F100" s="177" t="str">
        <f t="shared" si="9"/>
        <v>C32</v>
      </c>
      <c r="G100" s="33" t="str">
        <f t="shared" si="10"/>
        <v>秋山太助</v>
      </c>
      <c r="H100" s="34" t="s">
        <v>804</v>
      </c>
      <c r="I100" s="34" t="s">
        <v>738</v>
      </c>
      <c r="J100" s="39">
        <v>1975</v>
      </c>
      <c r="K100" s="180">
        <f t="shared" si="12"/>
        <v>40</v>
      </c>
      <c r="L100" s="177" t="str">
        <f t="shared" si="11"/>
        <v>OK</v>
      </c>
      <c r="M100" s="54" t="s">
        <v>391</v>
      </c>
    </row>
    <row r="101" spans="1:13" s="185" customFormat="1" ht="13.5">
      <c r="A101" s="33" t="s">
        <v>879</v>
      </c>
      <c r="B101" s="53" t="s">
        <v>829</v>
      </c>
      <c r="C101" s="53" t="s">
        <v>830</v>
      </c>
      <c r="D101" s="34" t="s">
        <v>807</v>
      </c>
      <c r="E101" s="33"/>
      <c r="F101" s="177" t="str">
        <f t="shared" si="9"/>
        <v>C33</v>
      </c>
      <c r="G101" s="33" t="str">
        <f t="shared" si="10"/>
        <v>廣瀬智也</v>
      </c>
      <c r="H101" s="34" t="s">
        <v>804</v>
      </c>
      <c r="I101" s="34" t="s">
        <v>738</v>
      </c>
      <c r="J101" s="39">
        <v>1977</v>
      </c>
      <c r="K101" s="180">
        <f t="shared" si="12"/>
        <v>38</v>
      </c>
      <c r="L101" s="177" t="str">
        <f t="shared" si="11"/>
        <v>OK</v>
      </c>
      <c r="M101" s="54" t="s">
        <v>391</v>
      </c>
    </row>
    <row r="102" spans="1:13" s="185" customFormat="1" ht="13.5">
      <c r="A102" s="33" t="s">
        <v>882</v>
      </c>
      <c r="B102" s="53" t="s">
        <v>832</v>
      </c>
      <c r="C102" s="53" t="s">
        <v>833</v>
      </c>
      <c r="D102" s="34" t="s">
        <v>807</v>
      </c>
      <c r="E102" s="33"/>
      <c r="F102" s="177" t="str">
        <f t="shared" si="9"/>
        <v>C34</v>
      </c>
      <c r="G102" s="33" t="str">
        <f t="shared" si="10"/>
        <v>玉川敬三</v>
      </c>
      <c r="H102" s="34" t="s">
        <v>804</v>
      </c>
      <c r="I102" s="34" t="s">
        <v>738</v>
      </c>
      <c r="J102" s="39">
        <v>1969</v>
      </c>
      <c r="K102" s="180">
        <f t="shared" si="12"/>
        <v>46</v>
      </c>
      <c r="L102" s="177" t="str">
        <f t="shared" si="11"/>
        <v>OK</v>
      </c>
      <c r="M102" s="54" t="s">
        <v>391</v>
      </c>
    </row>
    <row r="103" spans="1:13" s="185" customFormat="1" ht="13.5">
      <c r="A103" s="33" t="s">
        <v>885</v>
      </c>
      <c r="B103" s="53" t="s">
        <v>835</v>
      </c>
      <c r="C103" s="53" t="s">
        <v>836</v>
      </c>
      <c r="D103" s="34" t="s">
        <v>807</v>
      </c>
      <c r="E103" s="33"/>
      <c r="F103" s="177" t="str">
        <f t="shared" si="9"/>
        <v>C35</v>
      </c>
      <c r="G103" s="33" t="str">
        <f t="shared" si="10"/>
        <v>太田圭亮</v>
      </c>
      <c r="H103" s="34" t="s">
        <v>804</v>
      </c>
      <c r="I103" s="34" t="s">
        <v>738</v>
      </c>
      <c r="J103" s="39">
        <v>1981</v>
      </c>
      <c r="K103" s="180">
        <f t="shared" si="12"/>
        <v>34</v>
      </c>
      <c r="L103" s="177" t="str">
        <f t="shared" si="11"/>
        <v>OK</v>
      </c>
      <c r="M103" s="54" t="s">
        <v>391</v>
      </c>
    </row>
    <row r="104" spans="1:13" s="185" customFormat="1" ht="13.5">
      <c r="A104" s="33" t="s">
        <v>888</v>
      </c>
      <c r="B104" s="53" t="s">
        <v>838</v>
      </c>
      <c r="C104" s="53" t="s">
        <v>839</v>
      </c>
      <c r="D104" s="34" t="s">
        <v>807</v>
      </c>
      <c r="E104" s="33"/>
      <c r="F104" s="177" t="str">
        <f t="shared" si="9"/>
        <v>C36</v>
      </c>
      <c r="G104" s="33" t="str">
        <f t="shared" si="10"/>
        <v>園田智明</v>
      </c>
      <c r="H104" s="34" t="s">
        <v>804</v>
      </c>
      <c r="I104" s="34" t="s">
        <v>738</v>
      </c>
      <c r="J104" s="39">
        <v>1967</v>
      </c>
      <c r="K104" s="180">
        <f t="shared" si="12"/>
        <v>48</v>
      </c>
      <c r="L104" s="177" t="str">
        <f t="shared" si="11"/>
        <v>OK</v>
      </c>
      <c r="M104" s="55" t="s">
        <v>394</v>
      </c>
    </row>
    <row r="105" spans="1:13" s="185" customFormat="1" ht="13.5">
      <c r="A105" s="33" t="s">
        <v>891</v>
      </c>
      <c r="B105" s="53" t="s">
        <v>852</v>
      </c>
      <c r="C105" s="53" t="s">
        <v>853</v>
      </c>
      <c r="D105" s="34" t="s">
        <v>807</v>
      </c>
      <c r="E105" s="33"/>
      <c r="F105" s="177" t="str">
        <f t="shared" si="9"/>
        <v>C37</v>
      </c>
      <c r="G105" s="33" t="str">
        <f t="shared" si="10"/>
        <v>馬場英年</v>
      </c>
      <c r="H105" s="34" t="s">
        <v>804</v>
      </c>
      <c r="I105" s="34" t="s">
        <v>738</v>
      </c>
      <c r="J105" s="39">
        <v>1980</v>
      </c>
      <c r="K105" s="180">
        <f t="shared" si="12"/>
        <v>35</v>
      </c>
      <c r="L105" s="177" t="str">
        <f t="shared" si="11"/>
        <v>OK</v>
      </c>
      <c r="M105" s="54" t="s">
        <v>391</v>
      </c>
    </row>
    <row r="106" spans="1:13" s="185" customFormat="1" ht="13.5">
      <c r="A106" s="33" t="s">
        <v>892</v>
      </c>
      <c r="B106" s="53" t="s">
        <v>893</v>
      </c>
      <c r="C106" s="40" t="s">
        <v>894</v>
      </c>
      <c r="D106" s="34" t="s">
        <v>807</v>
      </c>
      <c r="E106" s="33"/>
      <c r="F106" s="177" t="str">
        <f t="shared" si="9"/>
        <v>C38</v>
      </c>
      <c r="G106" s="33" t="str">
        <f t="shared" si="10"/>
        <v>牟田真人</v>
      </c>
      <c r="H106" s="34" t="s">
        <v>804</v>
      </c>
      <c r="I106" s="34" t="s">
        <v>738</v>
      </c>
      <c r="J106" s="39">
        <v>1987</v>
      </c>
      <c r="K106" s="180">
        <f t="shared" si="12"/>
        <v>28</v>
      </c>
      <c r="L106" s="177" t="str">
        <f t="shared" si="11"/>
        <v>OK</v>
      </c>
      <c r="M106" s="54" t="s">
        <v>391</v>
      </c>
    </row>
    <row r="107" spans="1:13" s="185" customFormat="1" ht="13.5">
      <c r="A107" s="33" t="s">
        <v>895</v>
      </c>
      <c r="B107" s="40" t="s">
        <v>757</v>
      </c>
      <c r="C107" s="40" t="s">
        <v>755</v>
      </c>
      <c r="D107" s="34" t="s">
        <v>807</v>
      </c>
      <c r="E107" s="33"/>
      <c r="F107" s="177" t="str">
        <f t="shared" si="9"/>
        <v>C39</v>
      </c>
      <c r="G107" s="33" t="str">
        <f t="shared" si="10"/>
        <v>田中正行</v>
      </c>
      <c r="H107" s="34" t="s">
        <v>804</v>
      </c>
      <c r="I107" s="34" t="s">
        <v>738</v>
      </c>
      <c r="J107" s="39">
        <v>1980</v>
      </c>
      <c r="K107" s="180">
        <f t="shared" si="12"/>
        <v>35</v>
      </c>
      <c r="L107" s="177" t="str">
        <f t="shared" si="11"/>
        <v>OK</v>
      </c>
      <c r="M107" s="55" t="s">
        <v>394</v>
      </c>
    </row>
    <row r="108" spans="1:13" s="185" customFormat="1" ht="13.5">
      <c r="A108" s="33" t="s">
        <v>898</v>
      </c>
      <c r="B108" s="33" t="s">
        <v>1277</v>
      </c>
      <c r="C108" s="33" t="s">
        <v>1433</v>
      </c>
      <c r="D108" s="34" t="s">
        <v>807</v>
      </c>
      <c r="E108" s="33"/>
      <c r="F108" s="177" t="str">
        <f t="shared" si="9"/>
        <v>C40</v>
      </c>
      <c r="G108" s="33" t="str">
        <f t="shared" si="10"/>
        <v>田中精一</v>
      </c>
      <c r="H108" s="34" t="s">
        <v>804</v>
      </c>
      <c r="I108" s="34" t="s">
        <v>738</v>
      </c>
      <c r="J108" s="39">
        <v>1974</v>
      </c>
      <c r="K108" s="180">
        <f t="shared" si="12"/>
        <v>41</v>
      </c>
      <c r="L108" s="177" t="str">
        <f t="shared" si="11"/>
        <v>OK</v>
      </c>
      <c r="M108" s="187" t="s">
        <v>394</v>
      </c>
    </row>
    <row r="109" spans="1:13" s="185" customFormat="1" ht="13.5">
      <c r="A109" s="33" t="s">
        <v>901</v>
      </c>
      <c r="B109" s="33" t="s">
        <v>1434</v>
      </c>
      <c r="C109" s="33" t="s">
        <v>1435</v>
      </c>
      <c r="D109" s="34" t="s">
        <v>807</v>
      </c>
      <c r="E109" s="33"/>
      <c r="F109" s="177" t="str">
        <f>A109</f>
        <v>C41</v>
      </c>
      <c r="G109" s="33" t="str">
        <f>B109&amp;C109</f>
        <v>光岡翼</v>
      </c>
      <c r="H109" s="34" t="s">
        <v>804</v>
      </c>
      <c r="I109" s="34" t="s">
        <v>738</v>
      </c>
      <c r="J109" s="39">
        <v>1988</v>
      </c>
      <c r="K109" s="180">
        <f t="shared" si="12"/>
        <v>27</v>
      </c>
      <c r="L109" s="177" t="str">
        <f t="shared" si="11"/>
        <v>OK</v>
      </c>
      <c r="M109" s="54" t="s">
        <v>391</v>
      </c>
    </row>
    <row r="110" spans="1:13" s="185" customFormat="1" ht="13.5">
      <c r="A110" s="33" t="s">
        <v>904</v>
      </c>
      <c r="B110" s="33" t="s">
        <v>365</v>
      </c>
      <c r="C110" s="33" t="s">
        <v>1436</v>
      </c>
      <c r="D110" s="34" t="s">
        <v>807</v>
      </c>
      <c r="E110" s="33"/>
      <c r="F110" s="177" t="str">
        <f>A110</f>
        <v>C42</v>
      </c>
      <c r="G110" s="33" t="str">
        <f>B110&amp;C110</f>
        <v>神山孝行</v>
      </c>
      <c r="H110" s="34" t="s">
        <v>804</v>
      </c>
      <c r="I110" s="34" t="s">
        <v>738</v>
      </c>
      <c r="J110" s="39">
        <v>1984</v>
      </c>
      <c r="K110" s="180">
        <f t="shared" si="12"/>
        <v>31</v>
      </c>
      <c r="L110" s="177" t="str">
        <f t="shared" si="11"/>
        <v>OK</v>
      </c>
      <c r="M110" s="54" t="s">
        <v>391</v>
      </c>
    </row>
    <row r="111" spans="1:13" s="185" customFormat="1" ht="13.5">
      <c r="A111" s="33" t="s">
        <v>907</v>
      </c>
      <c r="B111" s="53" t="s">
        <v>863</v>
      </c>
      <c r="C111" s="40" t="s">
        <v>864</v>
      </c>
      <c r="D111" s="34" t="s">
        <v>807</v>
      </c>
      <c r="E111" s="33"/>
      <c r="F111" s="177" t="str">
        <f aca="true" t="shared" si="13" ref="F111:F119">A111</f>
        <v>C43</v>
      </c>
      <c r="G111" s="33" t="str">
        <f aca="true" t="shared" si="14" ref="G111:G119">B111&amp;C111</f>
        <v>湯本芳明</v>
      </c>
      <c r="H111" s="34" t="s">
        <v>804</v>
      </c>
      <c r="I111" s="34" t="s">
        <v>738</v>
      </c>
      <c r="J111" s="39">
        <v>1952</v>
      </c>
      <c r="K111" s="180">
        <f t="shared" si="12"/>
        <v>63</v>
      </c>
      <c r="L111" s="177" t="str">
        <f t="shared" si="11"/>
        <v>OK</v>
      </c>
      <c r="M111" s="55" t="s">
        <v>394</v>
      </c>
    </row>
    <row r="112" spans="1:13" s="185" customFormat="1" ht="13.5">
      <c r="A112" s="33" t="s">
        <v>1437</v>
      </c>
      <c r="B112" s="53" t="s">
        <v>896</v>
      </c>
      <c r="C112" s="40" t="s">
        <v>897</v>
      </c>
      <c r="D112" s="34" t="s">
        <v>807</v>
      </c>
      <c r="E112" s="33"/>
      <c r="F112" s="177" t="str">
        <f t="shared" si="13"/>
        <v>C44</v>
      </c>
      <c r="G112" s="33" t="str">
        <f t="shared" si="14"/>
        <v>高橋雄祐</v>
      </c>
      <c r="H112" s="34" t="s">
        <v>804</v>
      </c>
      <c r="I112" s="34" t="s">
        <v>738</v>
      </c>
      <c r="J112" s="39">
        <v>1985</v>
      </c>
      <c r="K112" s="180">
        <f t="shared" si="12"/>
        <v>30</v>
      </c>
      <c r="L112" s="177" t="str">
        <f t="shared" si="11"/>
        <v>OK</v>
      </c>
      <c r="M112" s="55" t="s">
        <v>401</v>
      </c>
    </row>
    <row r="113" spans="1:13" s="185" customFormat="1" ht="13.5">
      <c r="A113" s="33" t="s">
        <v>910</v>
      </c>
      <c r="B113" s="53" t="s">
        <v>899</v>
      </c>
      <c r="C113" s="40" t="s">
        <v>900</v>
      </c>
      <c r="D113" s="34" t="s">
        <v>807</v>
      </c>
      <c r="E113" s="33"/>
      <c r="F113" s="177" t="str">
        <f t="shared" si="13"/>
        <v>C45</v>
      </c>
      <c r="G113" s="33" t="str">
        <f t="shared" si="14"/>
        <v>吉本泰二</v>
      </c>
      <c r="H113" s="34" t="s">
        <v>804</v>
      </c>
      <c r="I113" s="34" t="s">
        <v>738</v>
      </c>
      <c r="J113" s="39">
        <v>1976</v>
      </c>
      <c r="K113" s="180">
        <f t="shared" si="12"/>
        <v>39</v>
      </c>
      <c r="L113" s="177" t="str">
        <f t="shared" si="11"/>
        <v>OK</v>
      </c>
      <c r="M113" s="54" t="s">
        <v>391</v>
      </c>
    </row>
    <row r="114" spans="1:13" s="185" customFormat="1" ht="13.5">
      <c r="A114" s="33" t="s">
        <v>911</v>
      </c>
      <c r="B114" s="57" t="s">
        <v>918</v>
      </c>
      <c r="C114" s="57" t="s">
        <v>919</v>
      </c>
      <c r="D114" s="34" t="s">
        <v>807</v>
      </c>
      <c r="E114" s="33"/>
      <c r="F114" s="177" t="str">
        <f t="shared" si="13"/>
        <v>C46</v>
      </c>
      <c r="G114" s="33" t="str">
        <f t="shared" si="14"/>
        <v>坂居優介</v>
      </c>
      <c r="H114" s="34" t="s">
        <v>804</v>
      </c>
      <c r="I114" s="34" t="s">
        <v>738</v>
      </c>
      <c r="J114" s="39">
        <v>1982</v>
      </c>
      <c r="K114" s="180">
        <f t="shared" si="12"/>
        <v>33</v>
      </c>
      <c r="L114" s="177" t="str">
        <f t="shared" si="11"/>
        <v>OK</v>
      </c>
      <c r="M114" s="55" t="s">
        <v>401</v>
      </c>
    </row>
    <row r="115" spans="1:13" s="185" customFormat="1" ht="13.5">
      <c r="A115" s="33" t="s">
        <v>914</v>
      </c>
      <c r="B115" s="42" t="s">
        <v>407</v>
      </c>
      <c r="C115" s="42" t="s">
        <v>408</v>
      </c>
      <c r="D115" s="34" t="s">
        <v>807</v>
      </c>
      <c r="E115" s="33"/>
      <c r="F115" s="177" t="str">
        <f t="shared" si="13"/>
        <v>C47</v>
      </c>
      <c r="G115" s="43" t="str">
        <f t="shared" si="14"/>
        <v>浅田亜祐子</v>
      </c>
      <c r="H115" s="34" t="s">
        <v>804</v>
      </c>
      <c r="I115" s="43" t="s">
        <v>1438</v>
      </c>
      <c r="J115" s="39">
        <v>1984</v>
      </c>
      <c r="K115" s="180">
        <f t="shared" si="12"/>
        <v>31</v>
      </c>
      <c r="L115" s="177" t="str">
        <f t="shared" si="11"/>
        <v>OK</v>
      </c>
      <c r="M115" s="55" t="s">
        <v>399</v>
      </c>
    </row>
    <row r="116" spans="1:13" s="185" customFormat="1" ht="13.5">
      <c r="A116" s="33" t="s">
        <v>915</v>
      </c>
      <c r="B116" s="53" t="s">
        <v>1439</v>
      </c>
      <c r="C116" s="53" t="s">
        <v>1440</v>
      </c>
      <c r="D116" s="34" t="s">
        <v>807</v>
      </c>
      <c r="E116" s="33"/>
      <c r="F116" s="177" t="str">
        <f t="shared" si="13"/>
        <v>C48</v>
      </c>
      <c r="G116" s="33" t="str">
        <f t="shared" si="14"/>
        <v>赤木拓</v>
      </c>
      <c r="H116" s="34" t="s">
        <v>804</v>
      </c>
      <c r="I116" s="34" t="s">
        <v>738</v>
      </c>
      <c r="J116" s="39">
        <v>1980</v>
      </c>
      <c r="K116" s="180">
        <f t="shared" si="12"/>
        <v>35</v>
      </c>
      <c r="L116" s="177" t="str">
        <f t="shared" si="11"/>
        <v>OK</v>
      </c>
      <c r="M116" s="55" t="s">
        <v>394</v>
      </c>
    </row>
    <row r="117" spans="1:13" s="185" customFormat="1" ht="13.5">
      <c r="A117" s="33" t="s">
        <v>1441</v>
      </c>
      <c r="B117" s="53" t="s">
        <v>880</v>
      </c>
      <c r="C117" s="40" t="s">
        <v>881</v>
      </c>
      <c r="D117" s="34" t="s">
        <v>807</v>
      </c>
      <c r="E117" s="33"/>
      <c r="F117" s="177" t="str">
        <f t="shared" si="13"/>
        <v>C49</v>
      </c>
      <c r="G117" s="33" t="str">
        <f t="shared" si="14"/>
        <v>住谷岳司</v>
      </c>
      <c r="H117" s="34" t="s">
        <v>804</v>
      </c>
      <c r="I117" s="34" t="s">
        <v>738</v>
      </c>
      <c r="J117" s="39">
        <v>1967</v>
      </c>
      <c r="K117" s="180">
        <f t="shared" si="12"/>
        <v>48</v>
      </c>
      <c r="L117" s="177" t="str">
        <f t="shared" si="11"/>
        <v>OK</v>
      </c>
      <c r="M117" s="55" t="s">
        <v>400</v>
      </c>
    </row>
    <row r="118" spans="1:15" s="185" customFormat="1" ht="13.5">
      <c r="A118" s="33" t="s">
        <v>920</v>
      </c>
      <c r="B118" s="53" t="s">
        <v>883</v>
      </c>
      <c r="C118" s="40" t="s">
        <v>884</v>
      </c>
      <c r="D118" s="34" t="s">
        <v>807</v>
      </c>
      <c r="E118" s="33"/>
      <c r="F118" s="177" t="str">
        <f t="shared" si="13"/>
        <v>C50</v>
      </c>
      <c r="G118" s="33" t="str">
        <f t="shared" si="14"/>
        <v>永田寛教</v>
      </c>
      <c r="H118" s="34" t="s">
        <v>804</v>
      </c>
      <c r="I118" s="34" t="s">
        <v>738</v>
      </c>
      <c r="J118" s="39">
        <v>1981</v>
      </c>
      <c r="K118" s="180">
        <f t="shared" si="12"/>
        <v>34</v>
      </c>
      <c r="L118" s="177" t="str">
        <f t="shared" si="11"/>
        <v>OK</v>
      </c>
      <c r="M118" s="55" t="s">
        <v>401</v>
      </c>
      <c r="O118" s="162"/>
    </row>
    <row r="119" spans="1:15" s="185" customFormat="1" ht="13.5">
      <c r="A119" s="33" t="s">
        <v>1442</v>
      </c>
      <c r="B119" s="186" t="s">
        <v>1443</v>
      </c>
      <c r="C119" s="186" t="s">
        <v>925</v>
      </c>
      <c r="D119" s="34" t="s">
        <v>1444</v>
      </c>
      <c r="E119" s="33"/>
      <c r="F119" s="177" t="str">
        <f t="shared" si="13"/>
        <v>C51</v>
      </c>
      <c r="G119" s="33" t="str">
        <f t="shared" si="14"/>
        <v>松島理和</v>
      </c>
      <c r="H119" s="34" t="s">
        <v>804</v>
      </c>
      <c r="I119" s="34" t="s">
        <v>738</v>
      </c>
      <c r="J119" s="39">
        <v>1981</v>
      </c>
      <c r="K119" s="180">
        <f t="shared" si="12"/>
        <v>34</v>
      </c>
      <c r="L119" s="177" t="str">
        <f t="shared" si="11"/>
        <v>OK</v>
      </c>
      <c r="M119" s="55" t="s">
        <v>402</v>
      </c>
      <c r="O119" s="162"/>
    </row>
    <row r="120" spans="1:15" s="55" customFormat="1" ht="13.5">
      <c r="A120" s="33" t="s">
        <v>1445</v>
      </c>
      <c r="B120" s="186" t="s">
        <v>908</v>
      </c>
      <c r="C120" s="186" t="s">
        <v>909</v>
      </c>
      <c r="D120" s="34" t="s">
        <v>1446</v>
      </c>
      <c r="E120" s="33"/>
      <c r="F120" s="177" t="str">
        <f>A120</f>
        <v>C52</v>
      </c>
      <c r="G120" s="33" t="str">
        <f>B120&amp;C120</f>
        <v>曽我卓矢</v>
      </c>
      <c r="H120" s="34" t="s">
        <v>804</v>
      </c>
      <c r="I120" s="34" t="s">
        <v>738</v>
      </c>
      <c r="J120" s="39">
        <v>1986</v>
      </c>
      <c r="K120" s="180">
        <f t="shared" si="12"/>
        <v>29</v>
      </c>
      <c r="L120" s="177" t="str">
        <f t="shared" si="11"/>
        <v>OK</v>
      </c>
      <c r="M120" s="55" t="s">
        <v>1447</v>
      </c>
      <c r="O120" s="162"/>
    </row>
    <row r="121" spans="1:15" s="55" customFormat="1" ht="13.5">
      <c r="A121" s="33" t="s">
        <v>1448</v>
      </c>
      <c r="B121" s="42" t="s">
        <v>1449</v>
      </c>
      <c r="C121" s="42" t="s">
        <v>1450</v>
      </c>
      <c r="D121" s="34" t="s">
        <v>1451</v>
      </c>
      <c r="E121" s="33"/>
      <c r="F121" s="177" t="str">
        <f>A121</f>
        <v>C53</v>
      </c>
      <c r="G121" s="43" t="str">
        <f>B121&amp;C121</f>
        <v>大鳥有希子</v>
      </c>
      <c r="H121" s="34" t="s">
        <v>804</v>
      </c>
      <c r="I121" s="43" t="s">
        <v>1452</v>
      </c>
      <c r="J121" s="39">
        <v>1988</v>
      </c>
      <c r="K121" s="180">
        <f t="shared" si="12"/>
        <v>27</v>
      </c>
      <c r="L121" s="177" t="str">
        <f t="shared" si="11"/>
        <v>OK</v>
      </c>
      <c r="M121" s="55" t="s">
        <v>402</v>
      </c>
      <c r="O121" s="162"/>
    </row>
    <row r="122" spans="1:15" s="55" customFormat="1" ht="13.5">
      <c r="A122" s="33" t="s">
        <v>1453</v>
      </c>
      <c r="B122" s="162" t="s">
        <v>809</v>
      </c>
      <c r="C122" s="162" t="s">
        <v>810</v>
      </c>
      <c r="D122" s="34" t="s">
        <v>1446</v>
      </c>
      <c r="E122" s="162"/>
      <c r="F122" s="177" t="str">
        <f>A122</f>
        <v>C54</v>
      </c>
      <c r="G122" s="33" t="str">
        <f>B122&amp;C122</f>
        <v>竹村仁志</v>
      </c>
      <c r="H122" s="34" t="s">
        <v>804</v>
      </c>
      <c r="I122" s="34" t="s">
        <v>738</v>
      </c>
      <c r="J122" s="39">
        <v>1962</v>
      </c>
      <c r="K122" s="180">
        <v>52</v>
      </c>
      <c r="L122" s="177" t="str">
        <f t="shared" si="11"/>
        <v>OK</v>
      </c>
      <c r="M122" s="33" t="s">
        <v>1454</v>
      </c>
      <c r="O122" s="162"/>
    </row>
    <row r="123" spans="1:13" s="185" customFormat="1" ht="13.5">
      <c r="A123" s="33"/>
      <c r="B123" s="42"/>
      <c r="C123" s="42"/>
      <c r="D123" s="34"/>
      <c r="E123" s="33"/>
      <c r="F123" s="177"/>
      <c r="G123" s="43"/>
      <c r="H123" s="34"/>
      <c r="I123" s="34"/>
      <c r="J123" s="39"/>
      <c r="K123" s="180"/>
      <c r="L123" s="177"/>
      <c r="M123" s="55"/>
    </row>
    <row r="124" spans="1:13" s="185" customFormat="1" ht="13.5">
      <c r="A124" s="33"/>
      <c r="B124" s="42"/>
      <c r="C124" s="42"/>
      <c r="D124" s="34"/>
      <c r="E124" s="33"/>
      <c r="F124" s="177"/>
      <c r="G124" s="43"/>
      <c r="H124" s="34"/>
      <c r="I124" s="34"/>
      <c r="J124" s="39"/>
      <c r="K124" s="180"/>
      <c r="L124" s="177"/>
      <c r="M124" s="55"/>
    </row>
    <row r="125" spans="1:13" s="185" customFormat="1" ht="13.5">
      <c r="A125" s="33"/>
      <c r="B125" s="42"/>
      <c r="C125" s="42"/>
      <c r="D125" s="34"/>
      <c r="E125" s="33"/>
      <c r="F125" s="177"/>
      <c r="G125" s="43"/>
      <c r="H125" s="34"/>
      <c r="I125" s="34"/>
      <c r="J125" s="39"/>
      <c r="K125" s="180"/>
      <c r="L125" s="177"/>
      <c r="M125" s="55"/>
    </row>
    <row r="126" spans="1:13" s="185" customFormat="1" ht="13.5">
      <c r="A126" s="33"/>
      <c r="B126" s="42"/>
      <c r="C126" s="42"/>
      <c r="D126" s="34"/>
      <c r="E126" s="33"/>
      <c r="F126" s="177"/>
      <c r="G126" s="43"/>
      <c r="H126" s="34"/>
      <c r="I126" s="34"/>
      <c r="J126" s="39"/>
      <c r="K126" s="180"/>
      <c r="L126" s="177"/>
      <c r="M126" s="55"/>
    </row>
    <row r="127" spans="1:13" s="185" customFormat="1" ht="13.5">
      <c r="A127" s="33"/>
      <c r="B127" s="42"/>
      <c r="C127" s="42"/>
      <c r="D127" s="34"/>
      <c r="E127" s="33"/>
      <c r="F127" s="177"/>
      <c r="G127" s="43"/>
      <c r="H127" s="34"/>
      <c r="I127" s="34"/>
      <c r="J127" s="39"/>
      <c r="K127" s="180"/>
      <c r="L127" s="177"/>
      <c r="M127" s="55"/>
    </row>
    <row r="128" spans="1:13" s="185" customFormat="1" ht="13.5">
      <c r="A128" s="33"/>
      <c r="B128" s="42"/>
      <c r="C128" s="42"/>
      <c r="D128" s="34"/>
      <c r="E128" s="33"/>
      <c r="F128" s="177"/>
      <c r="G128" s="43"/>
      <c r="H128" s="34"/>
      <c r="I128" s="34"/>
      <c r="J128" s="39"/>
      <c r="K128" s="180"/>
      <c r="L128" s="177"/>
      <c r="M128" s="55"/>
    </row>
    <row r="129" spans="1:13" s="185" customFormat="1" ht="13.5">
      <c r="A129" s="33"/>
      <c r="B129" s="42"/>
      <c r="C129" s="42"/>
      <c r="D129" s="34"/>
      <c r="E129" s="33"/>
      <c r="F129" s="177"/>
      <c r="G129" s="43"/>
      <c r="H129" s="34"/>
      <c r="I129" s="34"/>
      <c r="J129" s="39"/>
      <c r="K129" s="180"/>
      <c r="L129" s="177"/>
      <c r="M129" s="55"/>
    </row>
    <row r="130" spans="1:13" s="185" customFormat="1" ht="13.5">
      <c r="A130" s="33"/>
      <c r="B130" s="42"/>
      <c r="C130" s="42"/>
      <c r="D130" s="34"/>
      <c r="E130" s="33"/>
      <c r="F130" s="177"/>
      <c r="G130" s="43"/>
      <c r="H130" s="34"/>
      <c r="I130" s="34"/>
      <c r="J130" s="39"/>
      <c r="K130" s="180"/>
      <c r="L130" s="177"/>
      <c r="M130" s="55"/>
    </row>
    <row r="131" spans="1:13" s="185" customFormat="1" ht="13.5">
      <c r="A131" s="33"/>
      <c r="B131" s="42"/>
      <c r="C131" s="42"/>
      <c r="D131" s="34"/>
      <c r="E131" s="33"/>
      <c r="F131" s="177"/>
      <c r="G131" s="43"/>
      <c r="H131" s="34"/>
      <c r="I131" s="34"/>
      <c r="J131" s="39"/>
      <c r="K131" s="180"/>
      <c r="L131" s="177"/>
      <c r="M131" s="55"/>
    </row>
    <row r="132" spans="1:12" s="55" customFormat="1" ht="13.5">
      <c r="A132" s="33"/>
      <c r="B132" s="42"/>
      <c r="C132" s="42"/>
      <c r="D132" s="34"/>
      <c r="E132" s="33"/>
      <c r="F132" s="177"/>
      <c r="G132" s="43"/>
      <c r="H132" s="34"/>
      <c r="I132" s="34"/>
      <c r="J132" s="39"/>
      <c r="K132" s="180"/>
      <c r="L132" s="177">
        <f>IF(G132="","",IF(COUNTIF($G$19:$G$580,G132)&gt;1,"2重登録","OK"))</f>
      </c>
    </row>
    <row r="133" spans="1:12" s="55" customFormat="1" ht="13.5">
      <c r="A133" s="33"/>
      <c r="B133" s="42"/>
      <c r="C133" s="42"/>
      <c r="D133" s="34"/>
      <c r="E133" s="33"/>
      <c r="F133" s="177"/>
      <c r="G133" s="43"/>
      <c r="H133" s="34"/>
      <c r="I133" s="34"/>
      <c r="J133" s="39"/>
      <c r="K133" s="180"/>
      <c r="L133" s="177"/>
    </row>
    <row r="134" spans="1:12" s="55" customFormat="1" ht="13.5">
      <c r="A134" s="33"/>
      <c r="B134" s="42"/>
      <c r="C134" s="42"/>
      <c r="D134" s="34"/>
      <c r="E134" s="33"/>
      <c r="F134" s="177"/>
      <c r="G134" s="43"/>
      <c r="H134" s="34"/>
      <c r="I134" s="34"/>
      <c r="J134" s="39"/>
      <c r="K134" s="180"/>
      <c r="L134" s="177">
        <f>IF(G134="","",IF(COUNTIF($G$19:$G$580,G134)&gt;1,"2重登録","OK"))</f>
      </c>
    </row>
    <row r="135" spans="1:13" s="162" customFormat="1" ht="13.5">
      <c r="A135" s="33"/>
      <c r="B135" s="785" t="s">
        <v>410</v>
      </c>
      <c r="C135" s="785"/>
      <c r="D135" s="641" t="s">
        <v>1455</v>
      </c>
      <c r="E135" s="641"/>
      <c r="F135" s="641"/>
      <c r="G135" s="641"/>
      <c r="H135" s="641"/>
      <c r="I135" s="33"/>
      <c r="J135" s="36"/>
      <c r="K135" s="36"/>
      <c r="L135" s="177">
        <f>IF(G135="","",IF(COUNTIF($G$19:$G$595,G135)&gt;1,"2重登録","OK"))</f>
      </c>
      <c r="M135" s="33"/>
    </row>
    <row r="136" spans="1:13" s="162" customFormat="1" ht="13.5">
      <c r="A136" s="33"/>
      <c r="B136" s="785"/>
      <c r="C136" s="785"/>
      <c r="D136" s="641"/>
      <c r="E136" s="641"/>
      <c r="F136" s="641"/>
      <c r="G136" s="641"/>
      <c r="H136" s="641"/>
      <c r="I136" s="33"/>
      <c r="J136" s="36"/>
      <c r="K136" s="36"/>
      <c r="L136" s="177">
        <f>IF(G136="","",IF(COUNTIF($G$19:$G$595,G136)&gt;1,"2重登録","OK"))</f>
      </c>
      <c r="M136" s="33"/>
    </row>
    <row r="137" spans="1:18" s="162" customFormat="1" ht="13.5">
      <c r="A137" s="33"/>
      <c r="B137" s="34"/>
      <c r="C137" s="34"/>
      <c r="D137" s="35"/>
      <c r="E137" s="33"/>
      <c r="F137" s="177">
        <f>A137</f>
        <v>0</v>
      </c>
      <c r="G137" s="33" t="s">
        <v>1456</v>
      </c>
      <c r="H137" s="777" t="s">
        <v>1457</v>
      </c>
      <c r="I137" s="777"/>
      <c r="J137" s="777"/>
      <c r="K137" s="177"/>
      <c r="L137" s="177"/>
      <c r="Q137" s="175"/>
      <c r="R137" s="175"/>
    </row>
    <row r="138" spans="2:12" s="162" customFormat="1" ht="13.5">
      <c r="B138" s="782"/>
      <c r="C138" s="782"/>
      <c r="D138" s="33"/>
      <c r="E138" s="33"/>
      <c r="F138" s="177"/>
      <c r="G138" s="50">
        <f>COUNTIF($M$132:$M$179,"東近江市")</f>
        <v>7</v>
      </c>
      <c r="H138" s="784">
        <f>($G$138/RIGHT($A$179,2))</f>
        <v>0.175</v>
      </c>
      <c r="I138" s="784"/>
      <c r="J138" s="784"/>
      <c r="K138" s="177"/>
      <c r="L138" s="177"/>
    </row>
    <row r="139" spans="2:12" s="162" customFormat="1" ht="13.5">
      <c r="B139" s="139"/>
      <c r="C139" s="139"/>
      <c r="D139" s="175" t="s">
        <v>1393</v>
      </c>
      <c r="E139" s="175"/>
      <c r="F139" s="175"/>
      <c r="G139" s="50"/>
      <c r="H139" s="51" t="s">
        <v>1394</v>
      </c>
      <c r="I139" s="140"/>
      <c r="J139" s="140"/>
      <c r="K139" s="177"/>
      <c r="L139" s="177"/>
    </row>
    <row r="140" spans="1:13" s="162" customFormat="1" ht="13.5">
      <c r="A140" s="33" t="s">
        <v>1458</v>
      </c>
      <c r="B140" s="58" t="s">
        <v>412</v>
      </c>
      <c r="C140" s="58" t="s">
        <v>413</v>
      </c>
      <c r="D140" s="59" t="s">
        <v>464</v>
      </c>
      <c r="E140" s="59" t="s">
        <v>1459</v>
      </c>
      <c r="F140" s="33" t="s">
        <v>1460</v>
      </c>
      <c r="G140" s="33" t="str">
        <f aca="true" t="shared" si="15" ref="G140:G179">B140&amp;C140</f>
        <v>水本佑人</v>
      </c>
      <c r="H140" s="59" t="s">
        <v>464</v>
      </c>
      <c r="I140" s="33" t="s">
        <v>738</v>
      </c>
      <c r="J140" s="36">
        <v>1998</v>
      </c>
      <c r="K140" s="180">
        <f>IF(J140="","",(2015-J140))</f>
        <v>17</v>
      </c>
      <c r="L140" s="177" t="str">
        <f aca="true" t="shared" si="16" ref="L140:L179">IF(G140="","",IF(COUNTIF($G$19:$G$580,G140)&gt;1,"2重登録","OK"))</f>
        <v>OK</v>
      </c>
      <c r="M140" s="41" t="s">
        <v>380</v>
      </c>
    </row>
    <row r="141" spans="1:13" s="162" customFormat="1" ht="13.5">
      <c r="A141" s="33" t="s">
        <v>1282</v>
      </c>
      <c r="B141" s="58" t="s">
        <v>416</v>
      </c>
      <c r="C141" s="58" t="s">
        <v>417</v>
      </c>
      <c r="D141" s="59" t="s">
        <v>1461</v>
      </c>
      <c r="E141" s="59"/>
      <c r="F141" s="59" t="str">
        <f aca="true" t="shared" si="17" ref="F141:F179">A141</f>
        <v>F02</v>
      </c>
      <c r="G141" s="33" t="str">
        <f t="shared" si="15"/>
        <v>大島巧也</v>
      </c>
      <c r="H141" s="59" t="s">
        <v>1461</v>
      </c>
      <c r="I141" s="33" t="s">
        <v>738</v>
      </c>
      <c r="J141" s="36">
        <v>1989</v>
      </c>
      <c r="K141" s="180">
        <f aca="true" t="shared" si="18" ref="K141:K179">IF(J141="","",(2015-J141))</f>
        <v>26</v>
      </c>
      <c r="L141" s="177" t="str">
        <f t="shared" si="16"/>
        <v>OK</v>
      </c>
      <c r="M141" s="33" t="s">
        <v>418</v>
      </c>
    </row>
    <row r="142" spans="1:13" s="162" customFormat="1" ht="13.5">
      <c r="A142" s="33" t="s">
        <v>1283</v>
      </c>
      <c r="B142" s="58" t="s">
        <v>419</v>
      </c>
      <c r="C142" s="60" t="s">
        <v>420</v>
      </c>
      <c r="D142" s="59" t="s">
        <v>1462</v>
      </c>
      <c r="E142" s="59"/>
      <c r="F142" s="59" t="str">
        <f t="shared" si="17"/>
        <v>F03</v>
      </c>
      <c r="G142" s="33" t="str">
        <f t="shared" si="15"/>
        <v>宮岡俊勝</v>
      </c>
      <c r="H142" s="59" t="s">
        <v>1462</v>
      </c>
      <c r="I142" s="33" t="s">
        <v>738</v>
      </c>
      <c r="J142" s="36">
        <v>1966</v>
      </c>
      <c r="K142" s="180">
        <f t="shared" si="18"/>
        <v>49</v>
      </c>
      <c r="L142" s="177" t="str">
        <f t="shared" si="16"/>
        <v>OK</v>
      </c>
      <c r="M142" s="33" t="s">
        <v>399</v>
      </c>
    </row>
    <row r="143" spans="1:13" s="162" customFormat="1" ht="13.5">
      <c r="A143" s="33" t="s">
        <v>1284</v>
      </c>
      <c r="B143" s="58" t="s">
        <v>421</v>
      </c>
      <c r="C143" s="58" t="s">
        <v>422</v>
      </c>
      <c r="D143" s="59" t="s">
        <v>1463</v>
      </c>
      <c r="E143" s="59"/>
      <c r="F143" s="59" t="str">
        <f t="shared" si="17"/>
        <v>F04</v>
      </c>
      <c r="G143" s="33" t="str">
        <f t="shared" si="15"/>
        <v>土肥将博</v>
      </c>
      <c r="H143" s="59" t="s">
        <v>1463</v>
      </c>
      <c r="I143" s="33" t="s">
        <v>738</v>
      </c>
      <c r="J143" s="36">
        <v>1964</v>
      </c>
      <c r="K143" s="180">
        <f t="shared" si="18"/>
        <v>51</v>
      </c>
      <c r="L143" s="177" t="str">
        <f t="shared" si="16"/>
        <v>OK</v>
      </c>
      <c r="M143" s="37" t="s">
        <v>394</v>
      </c>
    </row>
    <row r="144" spans="1:13" s="162" customFormat="1" ht="13.5">
      <c r="A144" s="33" t="s">
        <v>1285</v>
      </c>
      <c r="B144" s="58" t="s">
        <v>423</v>
      </c>
      <c r="C144" s="58" t="s">
        <v>424</v>
      </c>
      <c r="D144" s="59" t="s">
        <v>1463</v>
      </c>
      <c r="E144" s="59"/>
      <c r="F144" s="59" t="str">
        <f>A144</f>
        <v>F05</v>
      </c>
      <c r="G144" s="33" t="str">
        <f>B144&amp;C144</f>
        <v>奥内栄治</v>
      </c>
      <c r="H144" s="59" t="s">
        <v>1463</v>
      </c>
      <c r="I144" s="33" t="s">
        <v>738</v>
      </c>
      <c r="J144" s="36">
        <v>1969</v>
      </c>
      <c r="K144" s="180">
        <f t="shared" si="18"/>
        <v>46</v>
      </c>
      <c r="L144" s="177" t="str">
        <f t="shared" si="16"/>
        <v>OK</v>
      </c>
      <c r="M144" s="37" t="s">
        <v>394</v>
      </c>
    </row>
    <row r="145" spans="1:13" s="162" customFormat="1" ht="13.5">
      <c r="A145" s="33" t="s">
        <v>1286</v>
      </c>
      <c r="B145" s="58" t="s">
        <v>425</v>
      </c>
      <c r="C145" s="58" t="s">
        <v>1464</v>
      </c>
      <c r="D145" s="59" t="s">
        <v>1463</v>
      </c>
      <c r="E145" s="59"/>
      <c r="F145" s="59" t="str">
        <f>A145</f>
        <v>F06</v>
      </c>
      <c r="G145" s="33" t="str">
        <f>B145&amp;C145</f>
        <v>油利 享</v>
      </c>
      <c r="H145" s="59" t="s">
        <v>1463</v>
      </c>
      <c r="I145" s="33" t="s">
        <v>1465</v>
      </c>
      <c r="J145" s="36">
        <v>1955</v>
      </c>
      <c r="K145" s="180">
        <f t="shared" si="18"/>
        <v>60</v>
      </c>
      <c r="L145" s="177" t="str">
        <f t="shared" si="16"/>
        <v>OK</v>
      </c>
      <c r="M145" s="45" t="s">
        <v>391</v>
      </c>
    </row>
    <row r="146" spans="1:13" s="162" customFormat="1" ht="13.5">
      <c r="A146" s="33" t="s">
        <v>1287</v>
      </c>
      <c r="B146" s="58" t="s">
        <v>426</v>
      </c>
      <c r="C146" s="58" t="s">
        <v>427</v>
      </c>
      <c r="D146" s="59" t="s">
        <v>1466</v>
      </c>
      <c r="E146" s="59"/>
      <c r="F146" s="59" t="str">
        <f t="shared" si="17"/>
        <v>F07</v>
      </c>
      <c r="G146" s="33" t="str">
        <f t="shared" si="15"/>
        <v>鈴木英夫</v>
      </c>
      <c r="H146" s="59" t="s">
        <v>1466</v>
      </c>
      <c r="I146" s="33" t="s">
        <v>738</v>
      </c>
      <c r="J146" s="36">
        <v>1955</v>
      </c>
      <c r="K146" s="180">
        <f t="shared" si="18"/>
        <v>60</v>
      </c>
      <c r="L146" s="177" t="str">
        <f t="shared" si="16"/>
        <v>OK</v>
      </c>
      <c r="M146" s="45" t="s">
        <v>391</v>
      </c>
    </row>
    <row r="147" spans="1:13" s="162" customFormat="1" ht="13.5">
      <c r="A147" s="33" t="s">
        <v>1288</v>
      </c>
      <c r="B147" s="58" t="s">
        <v>428</v>
      </c>
      <c r="C147" s="58" t="s">
        <v>1199</v>
      </c>
      <c r="D147" s="59" t="s">
        <v>1466</v>
      </c>
      <c r="E147" s="59"/>
      <c r="F147" s="59" t="str">
        <f t="shared" si="17"/>
        <v>F08</v>
      </c>
      <c r="G147" s="33" t="str">
        <f t="shared" si="15"/>
        <v>長谷出浩</v>
      </c>
      <c r="H147" s="59" t="s">
        <v>1466</v>
      </c>
      <c r="I147" s="33" t="s">
        <v>738</v>
      </c>
      <c r="J147" s="36">
        <v>1960</v>
      </c>
      <c r="K147" s="180">
        <f t="shared" si="18"/>
        <v>55</v>
      </c>
      <c r="L147" s="177" t="str">
        <f t="shared" si="16"/>
        <v>OK</v>
      </c>
      <c r="M147" s="45" t="s">
        <v>391</v>
      </c>
    </row>
    <row r="148" spans="1:13" s="162" customFormat="1" ht="13.5">
      <c r="A148" s="33" t="s">
        <v>1289</v>
      </c>
      <c r="B148" s="58" t="s">
        <v>429</v>
      </c>
      <c r="C148" s="58" t="s">
        <v>1223</v>
      </c>
      <c r="D148" s="59" t="s">
        <v>1467</v>
      </c>
      <c r="E148" s="59"/>
      <c r="F148" s="59" t="str">
        <f t="shared" si="17"/>
        <v>F09</v>
      </c>
      <c r="G148" s="33" t="str">
        <f t="shared" si="15"/>
        <v>山崎 豊</v>
      </c>
      <c r="H148" s="59" t="s">
        <v>1467</v>
      </c>
      <c r="I148" s="33" t="s">
        <v>738</v>
      </c>
      <c r="J148" s="36">
        <v>1975</v>
      </c>
      <c r="K148" s="180">
        <f t="shared" si="18"/>
        <v>40</v>
      </c>
      <c r="L148" s="177" t="str">
        <f t="shared" si="16"/>
        <v>OK</v>
      </c>
      <c r="M148" s="45" t="s">
        <v>391</v>
      </c>
    </row>
    <row r="149" spans="1:13" s="162" customFormat="1" ht="13.5">
      <c r="A149" s="33" t="s">
        <v>1290</v>
      </c>
      <c r="B149" s="58" t="s">
        <v>1277</v>
      </c>
      <c r="C149" s="58" t="s">
        <v>430</v>
      </c>
      <c r="D149" s="59" t="s">
        <v>439</v>
      </c>
      <c r="E149" s="59"/>
      <c r="F149" s="59" t="str">
        <f t="shared" si="17"/>
        <v>F10</v>
      </c>
      <c r="G149" s="33" t="str">
        <f t="shared" si="15"/>
        <v>田中伸一</v>
      </c>
      <c r="H149" s="59" t="s">
        <v>439</v>
      </c>
      <c r="I149" s="33" t="s">
        <v>738</v>
      </c>
      <c r="J149" s="36">
        <v>1964</v>
      </c>
      <c r="K149" s="180">
        <f t="shared" si="18"/>
        <v>51</v>
      </c>
      <c r="L149" s="177" t="str">
        <f t="shared" si="16"/>
        <v>OK</v>
      </c>
      <c r="M149" s="37" t="s">
        <v>381</v>
      </c>
    </row>
    <row r="150" spans="1:13" s="162" customFormat="1" ht="13.5">
      <c r="A150" s="33" t="s">
        <v>1291</v>
      </c>
      <c r="B150" s="58" t="s">
        <v>1195</v>
      </c>
      <c r="C150" s="60" t="s">
        <v>1196</v>
      </c>
      <c r="D150" s="59" t="s">
        <v>1461</v>
      </c>
      <c r="E150" s="59"/>
      <c r="F150" s="59" t="str">
        <f t="shared" si="17"/>
        <v>F11</v>
      </c>
      <c r="G150" s="33" t="str">
        <f t="shared" si="15"/>
        <v>小路  貴</v>
      </c>
      <c r="H150" s="59" t="s">
        <v>1461</v>
      </c>
      <c r="I150" s="33" t="s">
        <v>738</v>
      </c>
      <c r="J150" s="36">
        <v>1970</v>
      </c>
      <c r="K150" s="180">
        <f t="shared" si="18"/>
        <v>45</v>
      </c>
      <c r="L150" s="177" t="str">
        <f t="shared" si="16"/>
        <v>OK</v>
      </c>
      <c r="M150" s="37" t="s">
        <v>432</v>
      </c>
    </row>
    <row r="151" spans="1:20" s="162" customFormat="1" ht="13.5">
      <c r="A151" s="33" t="s">
        <v>1292</v>
      </c>
      <c r="B151" s="34" t="s">
        <v>1176</v>
      </c>
      <c r="C151" s="34" t="s">
        <v>458</v>
      </c>
      <c r="D151" s="33" t="s">
        <v>1468</v>
      </c>
      <c r="E151" s="33"/>
      <c r="F151" s="177" t="str">
        <f>A151</f>
        <v>F12</v>
      </c>
      <c r="G151" s="33" t="str">
        <f>B151&amp;C151</f>
        <v>山本将義</v>
      </c>
      <c r="H151" s="59" t="s">
        <v>1468</v>
      </c>
      <c r="I151" s="40" t="s">
        <v>1469</v>
      </c>
      <c r="J151" s="39">
        <v>1986</v>
      </c>
      <c r="K151" s="180">
        <f t="shared" si="18"/>
        <v>29</v>
      </c>
      <c r="L151" s="177" t="str">
        <f t="shared" si="16"/>
        <v>OK</v>
      </c>
      <c r="M151" s="37" t="s">
        <v>380</v>
      </c>
      <c r="T151" s="175"/>
    </row>
    <row r="152" spans="1:13" s="162" customFormat="1" ht="13.5">
      <c r="A152" s="33" t="s">
        <v>1293</v>
      </c>
      <c r="B152" s="58" t="s">
        <v>459</v>
      </c>
      <c r="C152" s="58" t="s">
        <v>460</v>
      </c>
      <c r="D152" s="59" t="s">
        <v>1461</v>
      </c>
      <c r="E152" s="59"/>
      <c r="F152" s="59" t="str">
        <f t="shared" si="17"/>
        <v>F13</v>
      </c>
      <c r="G152" s="33" t="str">
        <f t="shared" si="15"/>
        <v>磯崎太一</v>
      </c>
      <c r="H152" s="59" t="s">
        <v>1461</v>
      </c>
      <c r="I152" s="33" t="s">
        <v>738</v>
      </c>
      <c r="J152" s="36">
        <v>1982</v>
      </c>
      <c r="K152" s="180">
        <f t="shared" si="18"/>
        <v>33</v>
      </c>
      <c r="L152" s="177" t="str">
        <f t="shared" si="16"/>
        <v>OK</v>
      </c>
      <c r="M152" s="37" t="s">
        <v>1470</v>
      </c>
    </row>
    <row r="153" spans="1:13" s="162" customFormat="1" ht="13.5">
      <c r="A153" s="33" t="s">
        <v>1294</v>
      </c>
      <c r="B153" s="58" t="s">
        <v>1197</v>
      </c>
      <c r="C153" s="58" t="s">
        <v>435</v>
      </c>
      <c r="D153" s="59" t="s">
        <v>439</v>
      </c>
      <c r="E153" s="59"/>
      <c r="F153" s="59" t="str">
        <f t="shared" si="17"/>
        <v>F14</v>
      </c>
      <c r="G153" s="33" t="str">
        <f t="shared" si="15"/>
        <v>清水善弘</v>
      </c>
      <c r="H153" s="59" t="s">
        <v>439</v>
      </c>
      <c r="I153" s="33" t="s">
        <v>738</v>
      </c>
      <c r="J153" s="36">
        <v>1952</v>
      </c>
      <c r="K153" s="180">
        <f t="shared" si="18"/>
        <v>63</v>
      </c>
      <c r="L153" s="177" t="str">
        <f t="shared" si="16"/>
        <v>OK</v>
      </c>
      <c r="M153" s="37" t="s">
        <v>394</v>
      </c>
    </row>
    <row r="154" spans="1:13" s="162" customFormat="1" ht="13.5">
      <c r="A154" s="33" t="s">
        <v>1295</v>
      </c>
      <c r="B154" s="58" t="s">
        <v>1198</v>
      </c>
      <c r="C154" s="58" t="s">
        <v>1471</v>
      </c>
      <c r="D154" s="59" t="s">
        <v>1461</v>
      </c>
      <c r="E154" s="59"/>
      <c r="F154" s="59" t="str">
        <f t="shared" si="17"/>
        <v>F15</v>
      </c>
      <c r="G154" s="33" t="str">
        <f t="shared" si="15"/>
        <v>田村 浩</v>
      </c>
      <c r="H154" s="59" t="s">
        <v>1461</v>
      </c>
      <c r="I154" s="33" t="s">
        <v>738</v>
      </c>
      <c r="J154" s="36">
        <v>1960</v>
      </c>
      <c r="K154" s="180">
        <f t="shared" si="18"/>
        <v>55</v>
      </c>
      <c r="L154" s="177" t="str">
        <f t="shared" si="16"/>
        <v>OK</v>
      </c>
      <c r="M154" s="37" t="s">
        <v>380</v>
      </c>
    </row>
    <row r="155" spans="1:20" s="162" customFormat="1" ht="13.5">
      <c r="A155" s="33" t="s">
        <v>1296</v>
      </c>
      <c r="B155" s="33" t="s">
        <v>1472</v>
      </c>
      <c r="C155" s="33" t="s">
        <v>1473</v>
      </c>
      <c r="D155" s="33" t="s">
        <v>1467</v>
      </c>
      <c r="E155" s="33"/>
      <c r="F155" s="33" t="str">
        <f>A155</f>
        <v>F16</v>
      </c>
      <c r="G155" s="33" t="str">
        <f t="shared" si="15"/>
        <v>細見征生</v>
      </c>
      <c r="H155" s="59" t="s">
        <v>1467</v>
      </c>
      <c r="I155" s="33" t="s">
        <v>738</v>
      </c>
      <c r="J155" s="36">
        <v>1965</v>
      </c>
      <c r="K155" s="180">
        <f t="shared" si="18"/>
        <v>50</v>
      </c>
      <c r="L155" s="177" t="str">
        <f t="shared" si="16"/>
        <v>OK</v>
      </c>
      <c r="M155" s="33" t="s">
        <v>399</v>
      </c>
      <c r="T155" s="175"/>
    </row>
    <row r="156" spans="1:13" s="162" customFormat="1" ht="13.5">
      <c r="A156" s="33" t="s">
        <v>1297</v>
      </c>
      <c r="B156" s="60" t="s">
        <v>436</v>
      </c>
      <c r="C156" s="60" t="s">
        <v>437</v>
      </c>
      <c r="D156" s="59" t="s">
        <v>464</v>
      </c>
      <c r="E156" s="59"/>
      <c r="F156" s="59" t="str">
        <f t="shared" si="17"/>
        <v>F17</v>
      </c>
      <c r="G156" s="33" t="str">
        <f t="shared" si="15"/>
        <v>三代康成</v>
      </c>
      <c r="H156" s="59" t="s">
        <v>464</v>
      </c>
      <c r="I156" s="33" t="s">
        <v>738</v>
      </c>
      <c r="J156" s="36">
        <v>1968</v>
      </c>
      <c r="K156" s="180">
        <f t="shared" si="18"/>
        <v>47</v>
      </c>
      <c r="L156" s="177" t="str">
        <f t="shared" si="16"/>
        <v>OK</v>
      </c>
      <c r="M156" s="37" t="s">
        <v>394</v>
      </c>
    </row>
    <row r="157" spans="1:13" s="162" customFormat="1" ht="13.5">
      <c r="A157" s="33" t="s">
        <v>1298</v>
      </c>
      <c r="B157" s="60" t="s">
        <v>412</v>
      </c>
      <c r="C157" s="60" t="s">
        <v>438</v>
      </c>
      <c r="D157" s="59" t="s">
        <v>464</v>
      </c>
      <c r="E157" s="59"/>
      <c r="F157" s="59" t="str">
        <f t="shared" si="17"/>
        <v>F18</v>
      </c>
      <c r="G157" s="33" t="str">
        <f t="shared" si="15"/>
        <v>水本淳史</v>
      </c>
      <c r="H157" s="59" t="s">
        <v>464</v>
      </c>
      <c r="I157" s="33" t="s">
        <v>738</v>
      </c>
      <c r="J157" s="36">
        <v>1970</v>
      </c>
      <c r="K157" s="180">
        <f t="shared" si="18"/>
        <v>45</v>
      </c>
      <c r="L157" s="177" t="str">
        <f t="shared" si="16"/>
        <v>OK</v>
      </c>
      <c r="M157" s="61" t="s">
        <v>380</v>
      </c>
    </row>
    <row r="158" spans="1:13" s="162" customFormat="1" ht="13.5">
      <c r="A158" s="33" t="s">
        <v>1299</v>
      </c>
      <c r="B158" s="58" t="s">
        <v>1200</v>
      </c>
      <c r="C158" s="58" t="s">
        <v>1201</v>
      </c>
      <c r="D158" s="59" t="s">
        <v>439</v>
      </c>
      <c r="E158" s="59"/>
      <c r="F158" s="59" t="str">
        <f>A158</f>
        <v>F19</v>
      </c>
      <c r="G158" s="33" t="str">
        <f>B158&amp;C158</f>
        <v>森本進太郎</v>
      </c>
      <c r="H158" s="59" t="s">
        <v>439</v>
      </c>
      <c r="I158" s="33" t="s">
        <v>738</v>
      </c>
      <c r="J158" s="36">
        <v>1971</v>
      </c>
      <c r="K158" s="180">
        <f t="shared" si="18"/>
        <v>44</v>
      </c>
      <c r="L158" s="177" t="str">
        <f t="shared" si="16"/>
        <v>OK</v>
      </c>
      <c r="M158" s="37" t="s">
        <v>440</v>
      </c>
    </row>
    <row r="159" spans="1:19" s="162" customFormat="1" ht="13.5">
      <c r="A159" s="33" t="s">
        <v>1300</v>
      </c>
      <c r="B159" s="34" t="s">
        <v>1193</v>
      </c>
      <c r="C159" s="34" t="s">
        <v>1194</v>
      </c>
      <c r="D159" s="59" t="s">
        <v>1474</v>
      </c>
      <c r="E159" s="33"/>
      <c r="F159" s="177" t="str">
        <f>A159</f>
        <v>F20</v>
      </c>
      <c r="G159" s="33" t="str">
        <f>B159&amp;C159</f>
        <v>軽部純一</v>
      </c>
      <c r="H159" s="59" t="s">
        <v>1474</v>
      </c>
      <c r="I159" s="40" t="s">
        <v>1475</v>
      </c>
      <c r="J159" s="39">
        <v>1984</v>
      </c>
      <c r="K159" s="180">
        <f t="shared" si="18"/>
        <v>31</v>
      </c>
      <c r="L159" s="177" t="str">
        <f t="shared" si="16"/>
        <v>OK</v>
      </c>
      <c r="M159" s="33" t="s">
        <v>441</v>
      </c>
      <c r="S159" s="175"/>
    </row>
    <row r="160" spans="1:19" s="162" customFormat="1" ht="13.5">
      <c r="A160" s="33" t="s">
        <v>1301</v>
      </c>
      <c r="B160" s="34" t="s">
        <v>1476</v>
      </c>
      <c r="C160" s="34" t="s">
        <v>1477</v>
      </c>
      <c r="D160" s="59" t="s">
        <v>411</v>
      </c>
      <c r="E160" s="33"/>
      <c r="F160" s="33" t="str">
        <f>A160</f>
        <v>F21</v>
      </c>
      <c r="G160" s="33" t="str">
        <f t="shared" si="15"/>
        <v>上田 哲</v>
      </c>
      <c r="H160" s="59" t="s">
        <v>411</v>
      </c>
      <c r="I160" s="33" t="s">
        <v>738</v>
      </c>
      <c r="J160" s="36">
        <v>1960</v>
      </c>
      <c r="K160" s="180">
        <f t="shared" si="18"/>
        <v>55</v>
      </c>
      <c r="L160" s="177" t="str">
        <f t="shared" si="16"/>
        <v>OK</v>
      </c>
      <c r="M160" s="43" t="s">
        <v>391</v>
      </c>
      <c r="R160" s="175"/>
      <c r="S160" s="175"/>
    </row>
    <row r="161" spans="1:16" s="162" customFormat="1" ht="13.5">
      <c r="A161" s="33" t="s">
        <v>1302</v>
      </c>
      <c r="B161" s="34" t="s">
        <v>1478</v>
      </c>
      <c r="C161" s="34" t="s">
        <v>1479</v>
      </c>
      <c r="D161" s="59" t="s">
        <v>1480</v>
      </c>
      <c r="E161" s="33"/>
      <c r="F161" s="33" t="str">
        <f>A161</f>
        <v>F22</v>
      </c>
      <c r="G161" s="33" t="str">
        <f t="shared" si="15"/>
        <v>用田政晴</v>
      </c>
      <c r="H161" s="59" t="s">
        <v>1480</v>
      </c>
      <c r="I161" s="33" t="s">
        <v>738</v>
      </c>
      <c r="J161" s="36">
        <v>1955</v>
      </c>
      <c r="K161" s="180">
        <f t="shared" si="18"/>
        <v>60</v>
      </c>
      <c r="L161" s="177" t="str">
        <f t="shared" si="16"/>
        <v>OK</v>
      </c>
      <c r="M161" s="33" t="s">
        <v>380</v>
      </c>
      <c r="P161" s="175"/>
    </row>
    <row r="162" spans="1:13" s="162" customFormat="1" ht="13.5">
      <c r="A162" s="33" t="s">
        <v>1303</v>
      </c>
      <c r="B162" s="188" t="s">
        <v>1476</v>
      </c>
      <c r="C162" s="188" t="s">
        <v>1481</v>
      </c>
      <c r="D162" s="59" t="s">
        <v>411</v>
      </c>
      <c r="E162" s="59"/>
      <c r="F162" s="59" t="str">
        <f t="shared" si="17"/>
        <v>F23</v>
      </c>
      <c r="G162" s="43" t="str">
        <f t="shared" si="15"/>
        <v>上田きよみ</v>
      </c>
      <c r="H162" s="59" t="s">
        <v>411</v>
      </c>
      <c r="I162" s="43" t="s">
        <v>389</v>
      </c>
      <c r="J162" s="36">
        <v>1960</v>
      </c>
      <c r="K162" s="180">
        <f t="shared" si="18"/>
        <v>55</v>
      </c>
      <c r="L162" s="177" t="str">
        <f t="shared" si="16"/>
        <v>OK</v>
      </c>
      <c r="M162" s="45" t="s">
        <v>391</v>
      </c>
    </row>
    <row r="163" spans="1:13" s="162" customFormat="1" ht="13.5">
      <c r="A163" s="33" t="s">
        <v>1304</v>
      </c>
      <c r="B163" s="43" t="s">
        <v>1478</v>
      </c>
      <c r="C163" s="43" t="s">
        <v>1482</v>
      </c>
      <c r="D163" s="59" t="s">
        <v>1483</v>
      </c>
      <c r="E163" s="33"/>
      <c r="F163" s="177" t="str">
        <f t="shared" si="17"/>
        <v>F24</v>
      </c>
      <c r="G163" s="43" t="str">
        <f t="shared" si="15"/>
        <v>用田陽子</v>
      </c>
      <c r="H163" s="59" t="s">
        <v>1483</v>
      </c>
      <c r="I163" s="42" t="s">
        <v>389</v>
      </c>
      <c r="J163" s="39">
        <v>1957</v>
      </c>
      <c r="K163" s="180">
        <f t="shared" si="18"/>
        <v>58</v>
      </c>
      <c r="L163" s="177" t="str">
        <f t="shared" si="16"/>
        <v>OK</v>
      </c>
      <c r="M163" s="33" t="s">
        <v>380</v>
      </c>
    </row>
    <row r="164" spans="1:13" s="162" customFormat="1" ht="13.5">
      <c r="A164" s="33" t="s">
        <v>1305</v>
      </c>
      <c r="B164" s="43" t="s">
        <v>1202</v>
      </c>
      <c r="C164" s="43" t="s">
        <v>1484</v>
      </c>
      <c r="D164" s="59" t="s">
        <v>1357</v>
      </c>
      <c r="E164" s="33"/>
      <c r="F164" s="33" t="str">
        <f t="shared" si="17"/>
        <v>F25</v>
      </c>
      <c r="G164" s="43" t="str">
        <f t="shared" si="15"/>
        <v>岩崎ひとみ</v>
      </c>
      <c r="H164" s="59" t="s">
        <v>1357</v>
      </c>
      <c r="I164" s="42" t="s">
        <v>389</v>
      </c>
      <c r="J164" s="36">
        <v>1976</v>
      </c>
      <c r="K164" s="180">
        <f t="shared" si="18"/>
        <v>39</v>
      </c>
      <c r="L164" s="177" t="str">
        <f t="shared" si="16"/>
        <v>OK</v>
      </c>
      <c r="M164" s="33" t="s">
        <v>380</v>
      </c>
    </row>
    <row r="165" spans="1:13" s="162" customFormat="1" ht="13.5">
      <c r="A165" s="33" t="s">
        <v>1306</v>
      </c>
      <c r="B165" s="43" t="s">
        <v>423</v>
      </c>
      <c r="C165" s="43" t="s">
        <v>442</v>
      </c>
      <c r="D165" s="59" t="s">
        <v>1485</v>
      </c>
      <c r="E165" s="33" t="s">
        <v>1486</v>
      </c>
      <c r="F165" s="177" t="str">
        <f t="shared" si="17"/>
        <v>F26</v>
      </c>
      <c r="G165" s="43" t="str">
        <f t="shared" si="15"/>
        <v>奥内菜々</v>
      </c>
      <c r="H165" s="59" t="s">
        <v>1485</v>
      </c>
      <c r="I165" s="42" t="s">
        <v>389</v>
      </c>
      <c r="J165" s="39">
        <v>1999</v>
      </c>
      <c r="K165" s="180">
        <f t="shared" si="18"/>
        <v>16</v>
      </c>
      <c r="L165" s="177" t="str">
        <f t="shared" si="16"/>
        <v>OK</v>
      </c>
      <c r="M165" s="33" t="s">
        <v>394</v>
      </c>
    </row>
    <row r="166" spans="1:13" s="162" customFormat="1" ht="13.5">
      <c r="A166" s="33" t="s">
        <v>1307</v>
      </c>
      <c r="B166" s="45" t="s">
        <v>443</v>
      </c>
      <c r="C166" s="45" t="s">
        <v>444</v>
      </c>
      <c r="D166" s="59" t="s">
        <v>411</v>
      </c>
      <c r="E166" s="33" t="s">
        <v>1487</v>
      </c>
      <c r="F166" s="177" t="str">
        <f t="shared" si="17"/>
        <v>F27</v>
      </c>
      <c r="G166" s="43" t="str">
        <f t="shared" si="15"/>
        <v>植田早耶</v>
      </c>
      <c r="H166" s="59" t="s">
        <v>411</v>
      </c>
      <c r="I166" s="42" t="s">
        <v>389</v>
      </c>
      <c r="J166" s="39">
        <v>1999</v>
      </c>
      <c r="K166" s="180">
        <f>IF(J166="","",(2015-J166))</f>
        <v>16</v>
      </c>
      <c r="L166" s="177" t="str">
        <f t="shared" si="16"/>
        <v>OK</v>
      </c>
      <c r="M166" s="43" t="s">
        <v>391</v>
      </c>
    </row>
    <row r="167" spans="1:13" s="162" customFormat="1" ht="13.5">
      <c r="A167" s="33" t="s">
        <v>1308</v>
      </c>
      <c r="B167" s="43" t="s">
        <v>445</v>
      </c>
      <c r="C167" s="43" t="s">
        <v>446</v>
      </c>
      <c r="D167" s="59" t="s">
        <v>1488</v>
      </c>
      <c r="E167" s="33"/>
      <c r="F167" s="177" t="str">
        <f t="shared" si="17"/>
        <v>F28</v>
      </c>
      <c r="G167" s="43" t="str">
        <f t="shared" si="15"/>
        <v>藤川和美</v>
      </c>
      <c r="H167" s="59" t="s">
        <v>1488</v>
      </c>
      <c r="I167" s="42" t="s">
        <v>389</v>
      </c>
      <c r="J167" s="39">
        <v>1973</v>
      </c>
      <c r="K167" s="180">
        <f t="shared" si="18"/>
        <v>42</v>
      </c>
      <c r="L167" s="177" t="str">
        <f t="shared" si="16"/>
        <v>OK</v>
      </c>
      <c r="M167" s="33" t="s">
        <v>617</v>
      </c>
    </row>
    <row r="168" spans="1:13" s="162" customFormat="1" ht="13.5">
      <c r="A168" s="33" t="s">
        <v>1309</v>
      </c>
      <c r="B168" s="43" t="s">
        <v>1225</v>
      </c>
      <c r="C168" s="43" t="s">
        <v>448</v>
      </c>
      <c r="D168" s="59" t="s">
        <v>1467</v>
      </c>
      <c r="E168" s="33"/>
      <c r="F168" s="177" t="str">
        <f t="shared" si="17"/>
        <v>F29</v>
      </c>
      <c r="G168" s="43" t="str">
        <f t="shared" si="15"/>
        <v>中川由紀子</v>
      </c>
      <c r="H168" s="59" t="s">
        <v>1467</v>
      </c>
      <c r="I168" s="42" t="s">
        <v>389</v>
      </c>
      <c r="J168" s="39">
        <v>1965</v>
      </c>
      <c r="K168" s="180">
        <f t="shared" si="18"/>
        <v>50</v>
      </c>
      <c r="L168" s="177" t="str">
        <f t="shared" si="16"/>
        <v>OK</v>
      </c>
      <c r="M168" s="33" t="s">
        <v>380</v>
      </c>
    </row>
    <row r="169" spans="1:13" s="162" customFormat="1" ht="13.5">
      <c r="A169" s="33" t="s">
        <v>1310</v>
      </c>
      <c r="B169" s="43" t="s">
        <v>1208</v>
      </c>
      <c r="C169" s="43" t="s">
        <v>1209</v>
      </c>
      <c r="D169" s="59" t="s">
        <v>1489</v>
      </c>
      <c r="E169" s="33"/>
      <c r="F169" s="33" t="str">
        <f t="shared" si="17"/>
        <v>F30</v>
      </c>
      <c r="G169" s="43" t="str">
        <f t="shared" si="15"/>
        <v>平岩とも江</v>
      </c>
      <c r="H169" s="59" t="s">
        <v>1489</v>
      </c>
      <c r="I169" s="42" t="s">
        <v>389</v>
      </c>
      <c r="J169" s="36">
        <v>1962</v>
      </c>
      <c r="K169" s="180">
        <f t="shared" si="18"/>
        <v>53</v>
      </c>
      <c r="L169" s="177" t="str">
        <f t="shared" si="16"/>
        <v>OK</v>
      </c>
      <c r="M169" s="33" t="s">
        <v>449</v>
      </c>
    </row>
    <row r="170" spans="1:13" s="162" customFormat="1" ht="13.5">
      <c r="A170" s="33" t="s">
        <v>1311</v>
      </c>
      <c r="B170" s="43" t="s">
        <v>371</v>
      </c>
      <c r="C170" s="43" t="s">
        <v>465</v>
      </c>
      <c r="D170" s="33" t="s">
        <v>1462</v>
      </c>
      <c r="E170" s="33"/>
      <c r="F170" s="177" t="str">
        <f>A170</f>
        <v>F31</v>
      </c>
      <c r="G170" s="43" t="s">
        <v>466</v>
      </c>
      <c r="H170" s="59" t="s">
        <v>1462</v>
      </c>
      <c r="I170" s="42" t="s">
        <v>389</v>
      </c>
      <c r="J170" s="39">
        <v>1994</v>
      </c>
      <c r="K170" s="180">
        <f t="shared" si="18"/>
        <v>21</v>
      </c>
      <c r="L170" s="177" t="str">
        <f t="shared" si="16"/>
        <v>OK</v>
      </c>
      <c r="M170" s="33" t="s">
        <v>440</v>
      </c>
    </row>
    <row r="171" spans="1:13" s="162" customFormat="1" ht="13.5">
      <c r="A171" s="33" t="s">
        <v>1312</v>
      </c>
      <c r="B171" s="43" t="s">
        <v>1490</v>
      </c>
      <c r="C171" s="43" t="s">
        <v>1491</v>
      </c>
      <c r="D171" s="33" t="s">
        <v>1492</v>
      </c>
      <c r="E171" s="33"/>
      <c r="F171" s="177" t="str">
        <f>A171</f>
        <v>F32</v>
      </c>
      <c r="G171" s="43" t="s">
        <v>1493</v>
      </c>
      <c r="H171" s="59" t="s">
        <v>1492</v>
      </c>
      <c r="I171" s="42" t="s">
        <v>389</v>
      </c>
      <c r="J171" s="39">
        <v>1988</v>
      </c>
      <c r="K171" s="180">
        <f t="shared" si="18"/>
        <v>27</v>
      </c>
      <c r="L171" s="177" t="str">
        <f t="shared" si="16"/>
        <v>OK</v>
      </c>
      <c r="M171" s="33" t="s">
        <v>432</v>
      </c>
    </row>
    <row r="172" spans="1:13" s="162" customFormat="1" ht="13.5">
      <c r="A172" s="33" t="s">
        <v>1313</v>
      </c>
      <c r="B172" s="43" t="s">
        <v>1188</v>
      </c>
      <c r="C172" s="43" t="s">
        <v>451</v>
      </c>
      <c r="D172" s="59" t="s">
        <v>1466</v>
      </c>
      <c r="E172" s="33"/>
      <c r="F172" s="177" t="str">
        <f t="shared" si="17"/>
        <v>F33</v>
      </c>
      <c r="G172" s="43" t="str">
        <f t="shared" si="15"/>
        <v>廣部節恵</v>
      </c>
      <c r="H172" s="59" t="s">
        <v>1466</v>
      </c>
      <c r="I172" s="42" t="s">
        <v>389</v>
      </c>
      <c r="J172" s="39">
        <v>1961</v>
      </c>
      <c r="K172" s="180">
        <f t="shared" si="18"/>
        <v>54</v>
      </c>
      <c r="L172" s="177" t="str">
        <f t="shared" si="16"/>
        <v>OK</v>
      </c>
      <c r="M172" s="33" t="s">
        <v>380</v>
      </c>
    </row>
    <row r="173" spans="1:13" s="162" customFormat="1" ht="13.5">
      <c r="A173" s="33" t="s">
        <v>1314</v>
      </c>
      <c r="B173" s="43" t="s">
        <v>1210</v>
      </c>
      <c r="C173" s="43" t="s">
        <v>1211</v>
      </c>
      <c r="D173" s="59" t="s">
        <v>464</v>
      </c>
      <c r="E173" s="33"/>
      <c r="F173" s="177" t="str">
        <f t="shared" si="17"/>
        <v>F34</v>
      </c>
      <c r="G173" s="43" t="str">
        <f t="shared" si="15"/>
        <v>松井美和子</v>
      </c>
      <c r="H173" s="59" t="s">
        <v>464</v>
      </c>
      <c r="I173" s="42" t="s">
        <v>389</v>
      </c>
      <c r="J173" s="39">
        <v>1969</v>
      </c>
      <c r="K173" s="180">
        <f t="shared" si="18"/>
        <v>46</v>
      </c>
      <c r="L173" s="177" t="str">
        <f t="shared" si="16"/>
        <v>OK</v>
      </c>
      <c r="M173" s="33" t="s">
        <v>381</v>
      </c>
    </row>
    <row r="174" spans="1:13" s="162" customFormat="1" ht="13.5">
      <c r="A174" s="33" t="s">
        <v>1315</v>
      </c>
      <c r="B174" s="43" t="s">
        <v>436</v>
      </c>
      <c r="C174" s="43" t="s">
        <v>452</v>
      </c>
      <c r="D174" s="59" t="s">
        <v>1494</v>
      </c>
      <c r="E174" s="33"/>
      <c r="F174" s="33" t="str">
        <f t="shared" si="17"/>
        <v>F35</v>
      </c>
      <c r="G174" s="43" t="str">
        <f t="shared" si="15"/>
        <v>三代梨絵</v>
      </c>
      <c r="H174" s="59" t="s">
        <v>1494</v>
      </c>
      <c r="I174" s="42" t="s">
        <v>389</v>
      </c>
      <c r="J174" s="36">
        <v>1976</v>
      </c>
      <c r="K174" s="180">
        <f t="shared" si="18"/>
        <v>39</v>
      </c>
      <c r="L174" s="177" t="str">
        <f t="shared" si="16"/>
        <v>OK</v>
      </c>
      <c r="M174" s="33" t="s">
        <v>394</v>
      </c>
    </row>
    <row r="175" spans="1:13" s="162" customFormat="1" ht="13.5">
      <c r="A175" s="33" t="s">
        <v>1316</v>
      </c>
      <c r="B175" s="43" t="s">
        <v>421</v>
      </c>
      <c r="C175" s="43" t="s">
        <v>453</v>
      </c>
      <c r="D175" s="59" t="s">
        <v>1467</v>
      </c>
      <c r="E175" s="33"/>
      <c r="F175" s="177" t="str">
        <f t="shared" si="17"/>
        <v>F36</v>
      </c>
      <c r="G175" s="43" t="str">
        <f t="shared" si="15"/>
        <v>土肥祐子</v>
      </c>
      <c r="H175" s="59" t="s">
        <v>1467</v>
      </c>
      <c r="I175" s="42" t="s">
        <v>389</v>
      </c>
      <c r="J175" s="39">
        <v>1971</v>
      </c>
      <c r="K175" s="180">
        <f t="shared" si="18"/>
        <v>44</v>
      </c>
      <c r="L175" s="177" t="str">
        <f t="shared" si="16"/>
        <v>OK</v>
      </c>
      <c r="M175" s="33" t="s">
        <v>394</v>
      </c>
    </row>
    <row r="176" spans="1:13" s="162" customFormat="1" ht="13.5">
      <c r="A176" s="33" t="s">
        <v>1317</v>
      </c>
      <c r="B176" s="45" t="s">
        <v>454</v>
      </c>
      <c r="C176" s="45" t="s">
        <v>1217</v>
      </c>
      <c r="D176" s="59" t="s">
        <v>464</v>
      </c>
      <c r="E176" s="33"/>
      <c r="F176" s="177" t="str">
        <f t="shared" si="17"/>
        <v>F37</v>
      </c>
      <c r="G176" s="43" t="str">
        <f t="shared" si="15"/>
        <v>家倉美弥子</v>
      </c>
      <c r="H176" s="59" t="s">
        <v>464</v>
      </c>
      <c r="I176" s="42" t="s">
        <v>389</v>
      </c>
      <c r="J176" s="39">
        <v>1977</v>
      </c>
      <c r="K176" s="180">
        <f t="shared" si="18"/>
        <v>38</v>
      </c>
      <c r="L176" s="177" t="str">
        <f t="shared" si="16"/>
        <v>OK</v>
      </c>
      <c r="M176" s="33" t="s">
        <v>381</v>
      </c>
    </row>
    <row r="177" spans="1:13" s="162" customFormat="1" ht="13.5">
      <c r="A177" s="33" t="s">
        <v>1318</v>
      </c>
      <c r="B177" s="43" t="s">
        <v>1495</v>
      </c>
      <c r="C177" s="43" t="s">
        <v>1496</v>
      </c>
      <c r="D177" s="59" t="s">
        <v>1466</v>
      </c>
      <c r="E177" s="33"/>
      <c r="F177" s="177" t="str">
        <f t="shared" si="17"/>
        <v>F38</v>
      </c>
      <c r="G177" s="43" t="str">
        <f t="shared" si="15"/>
        <v>中島宏美</v>
      </c>
      <c r="H177" s="59" t="s">
        <v>1466</v>
      </c>
      <c r="I177" s="42" t="s">
        <v>389</v>
      </c>
      <c r="J177" s="39">
        <v>1979</v>
      </c>
      <c r="K177" s="180">
        <f t="shared" si="18"/>
        <v>36</v>
      </c>
      <c r="L177" s="177" t="str">
        <f t="shared" si="16"/>
        <v>OK</v>
      </c>
      <c r="M177" s="33" t="s">
        <v>399</v>
      </c>
    </row>
    <row r="178" spans="1:13" s="162" customFormat="1" ht="13.5">
      <c r="A178" s="33" t="s">
        <v>1319</v>
      </c>
      <c r="B178" s="43" t="s">
        <v>455</v>
      </c>
      <c r="C178" s="43" t="s">
        <v>1204</v>
      </c>
      <c r="D178" s="33" t="s">
        <v>464</v>
      </c>
      <c r="E178" s="33"/>
      <c r="F178" s="177" t="str">
        <f t="shared" si="17"/>
        <v>F39</v>
      </c>
      <c r="G178" s="43" t="str">
        <f t="shared" si="15"/>
        <v>酒居美代子</v>
      </c>
      <c r="H178" s="59" t="s">
        <v>464</v>
      </c>
      <c r="I178" s="42" t="s">
        <v>389</v>
      </c>
      <c r="J178" s="39">
        <v>1957</v>
      </c>
      <c r="K178" s="180">
        <f t="shared" si="18"/>
        <v>58</v>
      </c>
      <c r="L178" s="177" t="str">
        <f t="shared" si="16"/>
        <v>OK</v>
      </c>
      <c r="M178" s="33" t="s">
        <v>432</v>
      </c>
    </row>
    <row r="179" spans="1:13" s="162" customFormat="1" ht="13.5">
      <c r="A179" s="33" t="s">
        <v>1320</v>
      </c>
      <c r="B179" s="43" t="s">
        <v>1218</v>
      </c>
      <c r="C179" s="43" t="s">
        <v>1219</v>
      </c>
      <c r="D179" s="33" t="s">
        <v>1497</v>
      </c>
      <c r="E179" s="33"/>
      <c r="F179" s="33" t="str">
        <f t="shared" si="17"/>
        <v>F40</v>
      </c>
      <c r="G179" s="43" t="str">
        <f t="shared" si="15"/>
        <v>吉岡京子</v>
      </c>
      <c r="H179" s="59" t="s">
        <v>1497</v>
      </c>
      <c r="I179" s="42" t="s">
        <v>389</v>
      </c>
      <c r="J179" s="36">
        <v>1959</v>
      </c>
      <c r="K179" s="180">
        <f t="shared" si="18"/>
        <v>56</v>
      </c>
      <c r="L179" s="177" t="str">
        <f t="shared" si="16"/>
        <v>OK</v>
      </c>
      <c r="M179" s="33" t="s">
        <v>1498</v>
      </c>
    </row>
    <row r="180" spans="1:13" s="162" customFormat="1" ht="13.5">
      <c r="A180" s="33"/>
      <c r="B180" s="43"/>
      <c r="C180" s="43"/>
      <c r="D180" s="33"/>
      <c r="E180" s="33"/>
      <c r="F180" s="33"/>
      <c r="G180" s="33"/>
      <c r="H180" s="59"/>
      <c r="I180" s="40"/>
      <c r="J180" s="36"/>
      <c r="K180" s="180"/>
      <c r="L180" s="177"/>
      <c r="M180" s="33"/>
    </row>
    <row r="181" spans="1:13" s="162" customFormat="1" ht="13.5">
      <c r="A181" s="33"/>
      <c r="B181" s="43"/>
      <c r="C181" s="43"/>
      <c r="D181" s="33"/>
      <c r="E181" s="33"/>
      <c r="F181" s="33"/>
      <c r="G181" s="33"/>
      <c r="H181" s="59"/>
      <c r="I181" s="40"/>
      <c r="J181" s="36"/>
      <c r="K181" s="180"/>
      <c r="L181" s="177"/>
      <c r="M181" s="33"/>
    </row>
    <row r="182" spans="1:13" s="162" customFormat="1" ht="13.5">
      <c r="A182" s="33"/>
      <c r="B182" s="43"/>
      <c r="C182" s="43"/>
      <c r="D182" s="33"/>
      <c r="E182" s="33"/>
      <c r="F182" s="33"/>
      <c r="G182" s="33"/>
      <c r="H182" s="59"/>
      <c r="I182" s="40"/>
      <c r="J182" s="36"/>
      <c r="K182" s="180"/>
      <c r="L182" s="177"/>
      <c r="M182" s="33"/>
    </row>
    <row r="183" spans="1:13" s="162" customFormat="1" ht="13.5">
      <c r="A183" s="33"/>
      <c r="B183" s="43"/>
      <c r="C183" s="43"/>
      <c r="D183" s="33"/>
      <c r="E183" s="33"/>
      <c r="F183" s="33"/>
      <c r="G183" s="33"/>
      <c r="H183" s="59"/>
      <c r="I183" s="40"/>
      <c r="J183" s="36"/>
      <c r="K183" s="180"/>
      <c r="L183" s="177"/>
      <c r="M183" s="33"/>
    </row>
    <row r="184" spans="1:13" s="162" customFormat="1" ht="13.5">
      <c r="A184" s="33"/>
      <c r="B184" s="43"/>
      <c r="C184" s="43"/>
      <c r="D184" s="33"/>
      <c r="E184" s="33"/>
      <c r="F184" s="33"/>
      <c r="G184" s="33"/>
      <c r="H184" s="59"/>
      <c r="I184" s="40"/>
      <c r="J184" s="36"/>
      <c r="K184" s="180"/>
      <c r="L184" s="177"/>
      <c r="M184" s="33"/>
    </row>
    <row r="185" spans="1:13" s="162" customFormat="1" ht="13.5">
      <c r="A185" s="33"/>
      <c r="B185" s="43"/>
      <c r="C185" s="43"/>
      <c r="D185" s="33"/>
      <c r="E185" s="33"/>
      <c r="F185" s="33"/>
      <c r="G185" s="33"/>
      <c r="H185" s="59"/>
      <c r="I185" s="40"/>
      <c r="J185" s="36"/>
      <c r="K185" s="180"/>
      <c r="L185" s="177"/>
      <c r="M185" s="33"/>
    </row>
    <row r="186" spans="1:13" s="162" customFormat="1" ht="13.5">
      <c r="A186" s="33"/>
      <c r="B186" s="43"/>
      <c r="C186" s="43"/>
      <c r="D186" s="33"/>
      <c r="E186" s="33"/>
      <c r="F186" s="33"/>
      <c r="G186" s="33"/>
      <c r="H186" s="59"/>
      <c r="I186" s="40"/>
      <c r="J186" s="36"/>
      <c r="K186" s="180"/>
      <c r="L186" s="177"/>
      <c r="M186" s="33"/>
    </row>
    <row r="187" spans="1:13" s="162" customFormat="1" ht="13.5">
      <c r="A187" s="33"/>
      <c r="B187" s="43"/>
      <c r="C187" s="43"/>
      <c r="D187" s="33"/>
      <c r="E187" s="33"/>
      <c r="F187" s="33"/>
      <c r="G187" s="33"/>
      <c r="H187" s="59"/>
      <c r="I187" s="40"/>
      <c r="J187" s="36"/>
      <c r="K187" s="180"/>
      <c r="L187" s="177"/>
      <c r="M187" s="33"/>
    </row>
    <row r="188" spans="1:13" s="162" customFormat="1" ht="13.5">
      <c r="A188" s="33"/>
      <c r="B188" s="43"/>
      <c r="C188" s="43"/>
      <c r="D188" s="33"/>
      <c r="E188" s="33"/>
      <c r="F188" s="33"/>
      <c r="G188" s="33"/>
      <c r="H188" s="59"/>
      <c r="I188" s="40"/>
      <c r="J188" s="36"/>
      <c r="K188" s="180"/>
      <c r="L188" s="177"/>
      <c r="M188" s="33"/>
    </row>
    <row r="189" spans="1:13" s="162" customFormat="1" ht="13.5">
      <c r="A189" s="33"/>
      <c r="B189" s="43"/>
      <c r="C189" s="43"/>
      <c r="D189" s="33"/>
      <c r="E189" s="33"/>
      <c r="F189" s="33"/>
      <c r="G189" s="33"/>
      <c r="H189" s="59"/>
      <c r="I189" s="40"/>
      <c r="J189" s="36"/>
      <c r="K189" s="180"/>
      <c r="L189" s="177"/>
      <c r="M189" s="33"/>
    </row>
    <row r="190" spans="1:13" s="162" customFormat="1" ht="13.5">
      <c r="A190" s="33"/>
      <c r="B190" s="43"/>
      <c r="C190" s="43"/>
      <c r="D190" s="33"/>
      <c r="E190" s="33"/>
      <c r="F190" s="33"/>
      <c r="G190" s="33"/>
      <c r="H190" s="59"/>
      <c r="I190" s="40"/>
      <c r="J190" s="36"/>
      <c r="K190" s="180"/>
      <c r="L190" s="177"/>
      <c r="M190" s="33"/>
    </row>
    <row r="191" spans="1:13" s="162" customFormat="1" ht="13.5">
      <c r="A191" s="33"/>
      <c r="B191" s="43"/>
      <c r="C191" s="43"/>
      <c r="D191" s="33"/>
      <c r="E191" s="33"/>
      <c r="F191" s="33"/>
      <c r="G191" s="33"/>
      <c r="H191" s="59"/>
      <c r="I191" s="40"/>
      <c r="J191" s="36"/>
      <c r="K191" s="180"/>
      <c r="L191" s="177"/>
      <c r="M191" s="33"/>
    </row>
    <row r="192" spans="1:13" s="162" customFormat="1" ht="13.5">
      <c r="A192" s="33"/>
      <c r="B192" s="43"/>
      <c r="C192" s="43"/>
      <c r="D192" s="33"/>
      <c r="E192" s="33"/>
      <c r="F192" s="33"/>
      <c r="G192" s="33"/>
      <c r="H192" s="59"/>
      <c r="I192" s="40"/>
      <c r="J192" s="36"/>
      <c r="K192" s="180"/>
      <c r="L192" s="177"/>
      <c r="M192" s="33"/>
    </row>
    <row r="193" spans="1:13" s="162" customFormat="1" ht="13.5">
      <c r="A193" s="33"/>
      <c r="B193" s="34"/>
      <c r="C193" s="777" t="s">
        <v>1499</v>
      </c>
      <c r="D193" s="777"/>
      <c r="E193" s="681" t="s">
        <v>1500</v>
      </c>
      <c r="F193" s="681"/>
      <c r="G193" s="681"/>
      <c r="H193" s="681"/>
      <c r="I193" s="40"/>
      <c r="J193" s="39"/>
      <c r="K193" s="180"/>
      <c r="L193" s="177">
        <f>IF(G193="","",IF(COUNTIF($G$19:$G$580,G193)&gt;1,"2重登録","OK"))</f>
      </c>
      <c r="M193" s="43"/>
    </row>
    <row r="194" spans="1:13" s="162" customFormat="1" ht="13.5">
      <c r="A194" s="33"/>
      <c r="B194" s="34"/>
      <c r="C194" s="777"/>
      <c r="D194" s="777"/>
      <c r="E194" s="681"/>
      <c r="F194" s="681"/>
      <c r="G194" s="681"/>
      <c r="H194" s="681"/>
      <c r="I194" s="40"/>
      <c r="J194" s="39"/>
      <c r="K194" s="180"/>
      <c r="L194" s="177">
        <f>IF(G194="","",IF(COUNTIF($G$19:$G$580,G194)&gt;1,"2重登録","OK"))</f>
      </c>
      <c r="M194" s="43"/>
    </row>
    <row r="195" spans="1:12" s="189" customFormat="1" ht="13.5">
      <c r="A195" s="33"/>
      <c r="B195" s="45"/>
      <c r="C195" s="45"/>
      <c r="D195" s="33"/>
      <c r="E195" s="33"/>
      <c r="F195" s="177"/>
      <c r="G195" s="33" t="s">
        <v>530</v>
      </c>
      <c r="H195" s="33" t="s">
        <v>531</v>
      </c>
      <c r="I195" s="33"/>
      <c r="J195" s="36"/>
      <c r="K195" s="180"/>
      <c r="L195" s="177"/>
    </row>
    <row r="196" spans="1:12" s="189" customFormat="1" ht="13.5" customHeight="1">
      <c r="A196" s="33"/>
      <c r="B196" s="63"/>
      <c r="C196" s="63"/>
      <c r="D196" s="63"/>
      <c r="E196" s="33"/>
      <c r="F196" s="177"/>
      <c r="G196" s="50">
        <f>COUNTIF($M$198:$M$253,"東近江市")</f>
        <v>7</v>
      </c>
      <c r="H196" s="51">
        <f>(G196/RIGHT(A247,2))</f>
        <v>0.14</v>
      </c>
      <c r="I196" s="33"/>
      <c r="J196" s="36"/>
      <c r="K196" s="180"/>
      <c r="L196" s="177"/>
    </row>
    <row r="197" spans="2:12" ht="14.25">
      <c r="B197" s="87"/>
      <c r="C197" s="87"/>
      <c r="D197" s="175" t="s">
        <v>1393</v>
      </c>
      <c r="E197" s="175"/>
      <c r="F197" s="175"/>
      <c r="G197" s="50"/>
      <c r="H197" s="51" t="s">
        <v>1394</v>
      </c>
      <c r="K197" s="180"/>
      <c r="L197" s="177"/>
    </row>
    <row r="198" spans="1:13" ht="13.5">
      <c r="A198" s="33" t="s">
        <v>1501</v>
      </c>
      <c r="B198" s="34" t="s">
        <v>933</v>
      </c>
      <c r="C198" s="34" t="s">
        <v>934</v>
      </c>
      <c r="D198" s="64" t="s">
        <v>1502</v>
      </c>
      <c r="E198" s="33"/>
      <c r="F198" s="177" t="str">
        <f aca="true" t="shared" si="19" ref="F198:F253">A198</f>
        <v>g01</v>
      </c>
      <c r="G198" s="33" t="str">
        <f aca="true" t="shared" si="20" ref="G198:G253">B198&amp;C198</f>
        <v>石橋和基</v>
      </c>
      <c r="H198" s="46" t="s">
        <v>1503</v>
      </c>
      <c r="I198" s="46" t="s">
        <v>738</v>
      </c>
      <c r="J198" s="47">
        <v>1985</v>
      </c>
      <c r="K198" s="180">
        <f aca="true" t="shared" si="21" ref="K198:K247">IF(J198="","",(2012-J198))</f>
        <v>27</v>
      </c>
      <c r="L198" s="177" t="str">
        <f aca="true" t="shared" si="22" ref="L198:L247">IF(G198="","",IF(COUNTIF($G$19:$G$53,G198)&gt;1,"2重登録","OK"))</f>
        <v>OK</v>
      </c>
      <c r="M198" s="162" t="s">
        <v>390</v>
      </c>
    </row>
    <row r="199" spans="1:13" ht="13.5">
      <c r="A199" s="33" t="s">
        <v>1504</v>
      </c>
      <c r="B199" s="190" t="s">
        <v>468</v>
      </c>
      <c r="C199" s="34" t="s">
        <v>469</v>
      </c>
      <c r="D199" s="64" t="s">
        <v>1505</v>
      </c>
      <c r="E199" s="33"/>
      <c r="F199" s="177" t="str">
        <f t="shared" si="19"/>
        <v>g02</v>
      </c>
      <c r="G199" s="33" t="str">
        <f>B199&amp;C199</f>
        <v>井上聖哉</v>
      </c>
      <c r="H199" s="46" t="s">
        <v>1506</v>
      </c>
      <c r="I199" s="46" t="s">
        <v>1507</v>
      </c>
      <c r="J199" s="47">
        <v>1994</v>
      </c>
      <c r="K199" s="180">
        <f t="shared" si="21"/>
        <v>18</v>
      </c>
      <c r="L199" s="177" t="str">
        <f t="shared" si="22"/>
        <v>OK</v>
      </c>
      <c r="M199" s="181" t="s">
        <v>471</v>
      </c>
    </row>
    <row r="200" spans="1:13" ht="13.5">
      <c r="A200" s="33" t="s">
        <v>1508</v>
      </c>
      <c r="B200" s="191" t="s">
        <v>472</v>
      </c>
      <c r="C200" s="34" t="s">
        <v>473</v>
      </c>
      <c r="D200" s="64" t="s">
        <v>474</v>
      </c>
      <c r="E200" s="33"/>
      <c r="F200" s="177" t="str">
        <f t="shared" si="19"/>
        <v>g03</v>
      </c>
      <c r="G200" s="33" t="str">
        <f>B200&amp;C200</f>
        <v>井ノ口弘祐</v>
      </c>
      <c r="H200" s="46" t="s">
        <v>475</v>
      </c>
      <c r="I200" s="46" t="s">
        <v>1226</v>
      </c>
      <c r="J200" s="47">
        <v>1986</v>
      </c>
      <c r="K200" s="180">
        <f t="shared" si="21"/>
        <v>26</v>
      </c>
      <c r="L200" s="177" t="str">
        <f t="shared" si="22"/>
        <v>OK</v>
      </c>
      <c r="M200" s="181" t="s">
        <v>471</v>
      </c>
    </row>
    <row r="201" spans="1:13" ht="13.5">
      <c r="A201" s="33" t="s">
        <v>1509</v>
      </c>
      <c r="B201" s="191" t="s">
        <v>472</v>
      </c>
      <c r="C201" s="192" t="s">
        <v>476</v>
      </c>
      <c r="D201" s="64" t="s">
        <v>1233</v>
      </c>
      <c r="F201" s="177" t="str">
        <f t="shared" si="19"/>
        <v>g04</v>
      </c>
      <c r="G201" s="33" t="str">
        <f>B201&amp;C201</f>
        <v>井ノ口慎也</v>
      </c>
      <c r="H201" s="46" t="s">
        <v>734</v>
      </c>
      <c r="I201" s="46" t="s">
        <v>492</v>
      </c>
      <c r="J201" s="47">
        <v>1991</v>
      </c>
      <c r="K201" s="180">
        <f t="shared" si="21"/>
        <v>21</v>
      </c>
      <c r="L201" s="177" t="str">
        <f t="shared" si="22"/>
        <v>OK</v>
      </c>
      <c r="M201" s="181" t="s">
        <v>471</v>
      </c>
    </row>
    <row r="202" spans="1:13" ht="13.5">
      <c r="A202" s="33" t="s">
        <v>1510</v>
      </c>
      <c r="B202" s="191" t="s">
        <v>472</v>
      </c>
      <c r="C202" s="192" t="s">
        <v>478</v>
      </c>
      <c r="D202" s="64" t="s">
        <v>1233</v>
      </c>
      <c r="F202" s="177" t="str">
        <f t="shared" si="19"/>
        <v>g05</v>
      </c>
      <c r="G202" s="33" t="str">
        <f>B202&amp;C202</f>
        <v>井ノ口幹也</v>
      </c>
      <c r="H202" s="46" t="s">
        <v>477</v>
      </c>
      <c r="I202" s="46" t="s">
        <v>1224</v>
      </c>
      <c r="J202" s="47">
        <v>1991</v>
      </c>
      <c r="K202" s="180">
        <f t="shared" si="21"/>
        <v>21</v>
      </c>
      <c r="L202" s="177" t="str">
        <f t="shared" si="22"/>
        <v>OK</v>
      </c>
      <c r="M202" s="181" t="s">
        <v>471</v>
      </c>
    </row>
    <row r="203" spans="1:13" ht="13.5" customHeight="1">
      <c r="A203" s="33" t="s">
        <v>1511</v>
      </c>
      <c r="B203" s="34" t="s">
        <v>935</v>
      </c>
      <c r="C203" s="34" t="s">
        <v>936</v>
      </c>
      <c r="D203" s="64" t="s">
        <v>479</v>
      </c>
      <c r="E203" s="33"/>
      <c r="F203" s="177" t="str">
        <f t="shared" si="19"/>
        <v>g06</v>
      </c>
      <c r="G203" s="33" t="str">
        <f t="shared" si="20"/>
        <v>梅本彬充</v>
      </c>
      <c r="H203" s="46" t="s">
        <v>480</v>
      </c>
      <c r="I203" s="46" t="s">
        <v>481</v>
      </c>
      <c r="J203" s="47">
        <v>1986</v>
      </c>
      <c r="K203" s="180">
        <f t="shared" si="21"/>
        <v>26</v>
      </c>
      <c r="L203" s="177" t="str">
        <f t="shared" si="22"/>
        <v>OK</v>
      </c>
      <c r="M203" s="162" t="s">
        <v>388</v>
      </c>
    </row>
    <row r="204" spans="1:13" ht="13.5" customHeight="1">
      <c r="A204" s="33" t="s">
        <v>1512</v>
      </c>
      <c r="B204" s="34" t="s">
        <v>937</v>
      </c>
      <c r="C204" s="34" t="s">
        <v>938</v>
      </c>
      <c r="D204" s="64" t="s">
        <v>482</v>
      </c>
      <c r="E204" s="33"/>
      <c r="F204" s="177" t="str">
        <f t="shared" si="19"/>
        <v>g07</v>
      </c>
      <c r="G204" s="33" t="str">
        <f t="shared" si="20"/>
        <v>浦崎康平</v>
      </c>
      <c r="H204" s="46" t="s">
        <v>483</v>
      </c>
      <c r="I204" s="46" t="s">
        <v>484</v>
      </c>
      <c r="J204" s="47">
        <v>1991</v>
      </c>
      <c r="K204" s="180">
        <f t="shared" si="21"/>
        <v>21</v>
      </c>
      <c r="L204" s="177" t="str">
        <f t="shared" si="22"/>
        <v>OK</v>
      </c>
      <c r="M204" s="162" t="s">
        <v>380</v>
      </c>
    </row>
    <row r="205" spans="1:13" ht="13.5">
      <c r="A205" s="33" t="s">
        <v>1513</v>
      </c>
      <c r="B205" s="190" t="s">
        <v>485</v>
      </c>
      <c r="C205" s="34" t="s">
        <v>1230</v>
      </c>
      <c r="D205" s="64" t="s">
        <v>1231</v>
      </c>
      <c r="F205" s="177" t="str">
        <f t="shared" si="19"/>
        <v>g08</v>
      </c>
      <c r="G205" s="33" t="str">
        <f>B205&amp;C205</f>
        <v>岡　仁史</v>
      </c>
      <c r="H205" s="46" t="s">
        <v>470</v>
      </c>
      <c r="I205" s="46" t="s">
        <v>1229</v>
      </c>
      <c r="J205" s="47">
        <v>1971</v>
      </c>
      <c r="K205" s="180">
        <f t="shared" si="21"/>
        <v>41</v>
      </c>
      <c r="L205" s="177" t="str">
        <f t="shared" si="22"/>
        <v>OK</v>
      </c>
      <c r="M205" s="162" t="s">
        <v>486</v>
      </c>
    </row>
    <row r="206" spans="1:13" ht="13.5">
      <c r="A206" s="33" t="s">
        <v>1514</v>
      </c>
      <c r="B206" s="190" t="s">
        <v>487</v>
      </c>
      <c r="C206" s="34" t="s">
        <v>488</v>
      </c>
      <c r="D206" s="64" t="s">
        <v>1233</v>
      </c>
      <c r="F206" s="177" t="str">
        <f t="shared" si="19"/>
        <v>g09</v>
      </c>
      <c r="G206" s="33" t="str">
        <f>B206&amp;C206</f>
        <v>岡田真樹</v>
      </c>
      <c r="H206" s="46" t="s">
        <v>477</v>
      </c>
      <c r="I206" s="46" t="s">
        <v>1224</v>
      </c>
      <c r="J206" s="47">
        <v>1981</v>
      </c>
      <c r="K206" s="180">
        <f t="shared" si="21"/>
        <v>31</v>
      </c>
      <c r="L206" s="177" t="str">
        <f t="shared" si="22"/>
        <v>OK</v>
      </c>
      <c r="M206" s="162" t="s">
        <v>486</v>
      </c>
    </row>
    <row r="207" spans="1:13" ht="13.5">
      <c r="A207" s="33" t="s">
        <v>1515</v>
      </c>
      <c r="B207" s="34" t="s">
        <v>741</v>
      </c>
      <c r="C207" s="34" t="s">
        <v>939</v>
      </c>
      <c r="D207" s="64" t="s">
        <v>1516</v>
      </c>
      <c r="E207" s="33"/>
      <c r="F207" s="177" t="str">
        <f t="shared" si="19"/>
        <v>g10</v>
      </c>
      <c r="G207" s="33" t="str">
        <f t="shared" si="20"/>
        <v>岡本大樹</v>
      </c>
      <c r="H207" s="46" t="s">
        <v>1517</v>
      </c>
      <c r="I207" s="46" t="s">
        <v>1518</v>
      </c>
      <c r="J207" s="47">
        <v>1982</v>
      </c>
      <c r="K207" s="180">
        <f t="shared" si="21"/>
        <v>30</v>
      </c>
      <c r="L207" s="177" t="str">
        <f t="shared" si="22"/>
        <v>OK</v>
      </c>
      <c r="M207" s="162" t="s">
        <v>489</v>
      </c>
    </row>
    <row r="208" spans="1:13" ht="13.5">
      <c r="A208" s="33" t="s">
        <v>1519</v>
      </c>
      <c r="B208" s="190" t="s">
        <v>490</v>
      </c>
      <c r="C208" s="34" t="s">
        <v>491</v>
      </c>
      <c r="D208" s="64" t="s">
        <v>467</v>
      </c>
      <c r="E208" s="33"/>
      <c r="F208" s="177" t="str">
        <f t="shared" si="19"/>
        <v>g11</v>
      </c>
      <c r="G208" s="33" t="str">
        <f>B208&amp;C208</f>
        <v>奥村隆広</v>
      </c>
      <c r="H208" s="46" t="s">
        <v>1520</v>
      </c>
      <c r="I208" s="46" t="s">
        <v>1521</v>
      </c>
      <c r="J208" s="47">
        <v>1976</v>
      </c>
      <c r="K208" s="180">
        <f t="shared" si="21"/>
        <v>36</v>
      </c>
      <c r="L208" s="177" t="str">
        <f t="shared" si="22"/>
        <v>OK</v>
      </c>
      <c r="M208" s="162" t="s">
        <v>486</v>
      </c>
    </row>
    <row r="209" spans="1:13" ht="13.5">
      <c r="A209" s="33" t="s">
        <v>1522</v>
      </c>
      <c r="B209" s="190" t="s">
        <v>1227</v>
      </c>
      <c r="C209" s="34" t="s">
        <v>1228</v>
      </c>
      <c r="D209" s="64" t="s">
        <v>1231</v>
      </c>
      <c r="F209" s="177" t="str">
        <f t="shared" si="19"/>
        <v>g12</v>
      </c>
      <c r="G209" s="33" t="str">
        <f>B209&amp;C209</f>
        <v>越智友希</v>
      </c>
      <c r="H209" s="46" t="s">
        <v>734</v>
      </c>
      <c r="I209" s="46" t="s">
        <v>492</v>
      </c>
      <c r="J209" s="47">
        <v>1986</v>
      </c>
      <c r="K209" s="180">
        <f t="shared" si="21"/>
        <v>26</v>
      </c>
      <c r="L209" s="177" t="str">
        <f t="shared" si="22"/>
        <v>OK</v>
      </c>
      <c r="M209" s="162" t="s">
        <v>395</v>
      </c>
    </row>
    <row r="210" spans="1:13" ht="13.5" customHeight="1">
      <c r="A210" s="33" t="s">
        <v>1523</v>
      </c>
      <c r="B210" s="34" t="s">
        <v>940</v>
      </c>
      <c r="C210" s="34" t="s">
        <v>941</v>
      </c>
      <c r="D210" s="64" t="s">
        <v>1524</v>
      </c>
      <c r="E210" s="33"/>
      <c r="F210" s="177" t="str">
        <f t="shared" si="19"/>
        <v>g13</v>
      </c>
      <c r="G210" s="33" t="str">
        <f t="shared" si="20"/>
        <v>鍵谷浩太</v>
      </c>
      <c r="H210" s="46" t="s">
        <v>1525</v>
      </c>
      <c r="I210" s="46" t="s">
        <v>1526</v>
      </c>
      <c r="J210" s="47">
        <v>1992</v>
      </c>
      <c r="K210" s="180">
        <f t="shared" si="21"/>
        <v>20</v>
      </c>
      <c r="L210" s="177" t="str">
        <f t="shared" si="22"/>
        <v>OK</v>
      </c>
      <c r="M210" s="162" t="str">
        <f>M204</f>
        <v>彦根市</v>
      </c>
    </row>
    <row r="211" spans="1:13" ht="13.5">
      <c r="A211" s="33" t="s">
        <v>1527</v>
      </c>
      <c r="B211" s="34" t="s">
        <v>749</v>
      </c>
      <c r="C211" s="34" t="s">
        <v>942</v>
      </c>
      <c r="D211" s="64" t="s">
        <v>1524</v>
      </c>
      <c r="E211" s="33"/>
      <c r="F211" s="177" t="str">
        <f t="shared" si="19"/>
        <v>g14</v>
      </c>
      <c r="G211" s="33" t="str">
        <f t="shared" si="20"/>
        <v>北野照幸</v>
      </c>
      <c r="H211" s="46" t="s">
        <v>1525</v>
      </c>
      <c r="I211" s="46" t="s">
        <v>1526</v>
      </c>
      <c r="J211" s="47">
        <v>1984</v>
      </c>
      <c r="K211" s="180">
        <f t="shared" si="21"/>
        <v>28</v>
      </c>
      <c r="L211" s="177" t="str">
        <f t="shared" si="22"/>
        <v>OK</v>
      </c>
      <c r="M211" s="162" t="str">
        <f>M205</f>
        <v>草津市</v>
      </c>
    </row>
    <row r="212" spans="1:13" ht="13.5">
      <c r="A212" s="33" t="s">
        <v>1528</v>
      </c>
      <c r="B212" s="34" t="s">
        <v>943</v>
      </c>
      <c r="C212" s="34" t="s">
        <v>944</v>
      </c>
      <c r="D212" s="64" t="s">
        <v>1524</v>
      </c>
      <c r="E212" s="33"/>
      <c r="F212" s="177" t="str">
        <f t="shared" si="19"/>
        <v>g15</v>
      </c>
      <c r="G212" s="33" t="str">
        <f t="shared" si="20"/>
        <v>北村　健</v>
      </c>
      <c r="H212" s="46" t="s">
        <v>1525</v>
      </c>
      <c r="I212" s="46" t="s">
        <v>1526</v>
      </c>
      <c r="J212" s="47">
        <v>1987</v>
      </c>
      <c r="K212" s="180">
        <f t="shared" si="21"/>
        <v>25</v>
      </c>
      <c r="L212" s="177" t="str">
        <f t="shared" si="22"/>
        <v>OK</v>
      </c>
      <c r="M212" s="55" t="s">
        <v>398</v>
      </c>
    </row>
    <row r="213" spans="1:13" ht="13.5">
      <c r="A213" s="33" t="s">
        <v>1529</v>
      </c>
      <c r="B213" s="190" t="s">
        <v>493</v>
      </c>
      <c r="C213" s="34" t="s">
        <v>494</v>
      </c>
      <c r="D213" s="64" t="s">
        <v>467</v>
      </c>
      <c r="E213" s="33"/>
      <c r="F213" s="177" t="str">
        <f t="shared" si="19"/>
        <v>g16</v>
      </c>
      <c r="G213" s="33" t="str">
        <f>B213&amp;C213</f>
        <v>河内滋人</v>
      </c>
      <c r="H213" s="46" t="s">
        <v>734</v>
      </c>
      <c r="I213" s="46" t="s">
        <v>492</v>
      </c>
      <c r="J213" s="47">
        <v>1986</v>
      </c>
      <c r="K213" s="180">
        <f t="shared" si="21"/>
        <v>26</v>
      </c>
      <c r="L213" s="177" t="str">
        <f t="shared" si="22"/>
        <v>OK</v>
      </c>
      <c r="M213" s="162" t="s">
        <v>489</v>
      </c>
    </row>
    <row r="214" spans="1:13" ht="13.5">
      <c r="A214" s="33" t="s">
        <v>1530</v>
      </c>
      <c r="B214" s="190" t="s">
        <v>1531</v>
      </c>
      <c r="C214" s="34" t="s">
        <v>1532</v>
      </c>
      <c r="D214" s="64" t="s">
        <v>1524</v>
      </c>
      <c r="E214" s="33"/>
      <c r="F214" s="177" t="str">
        <f t="shared" si="19"/>
        <v>g17</v>
      </c>
      <c r="G214" s="33" t="str">
        <f>B214&amp;C214</f>
        <v>小島一将</v>
      </c>
      <c r="H214" s="46" t="s">
        <v>1525</v>
      </c>
      <c r="I214" s="46" t="s">
        <v>1526</v>
      </c>
      <c r="J214" s="47">
        <v>1993</v>
      </c>
      <c r="K214" s="180">
        <v>20</v>
      </c>
      <c r="L214" s="177" t="str">
        <f t="shared" si="22"/>
        <v>OK</v>
      </c>
      <c r="M214" s="162" t="s">
        <v>630</v>
      </c>
    </row>
    <row r="215" spans="1:13" ht="13.5">
      <c r="A215" s="33" t="s">
        <v>1533</v>
      </c>
      <c r="B215" s="190" t="s">
        <v>1182</v>
      </c>
      <c r="C215" s="34" t="s">
        <v>1234</v>
      </c>
      <c r="D215" s="64" t="s">
        <v>1233</v>
      </c>
      <c r="F215" s="177" t="str">
        <f t="shared" si="19"/>
        <v>g18</v>
      </c>
      <c r="G215" s="33" t="str">
        <f>B215&amp;C215</f>
        <v>近藤直也</v>
      </c>
      <c r="H215" s="46" t="s">
        <v>477</v>
      </c>
      <c r="I215" s="46" t="s">
        <v>1224</v>
      </c>
      <c r="J215" s="47">
        <v>1981</v>
      </c>
      <c r="K215" s="180">
        <f t="shared" si="21"/>
        <v>31</v>
      </c>
      <c r="L215" s="177" t="str">
        <f t="shared" si="22"/>
        <v>OK</v>
      </c>
      <c r="M215" s="162" t="str">
        <f>M205</f>
        <v>草津市</v>
      </c>
    </row>
    <row r="216" spans="1:13" ht="13.5">
      <c r="A216" s="33" t="s">
        <v>1534</v>
      </c>
      <c r="B216" s="190" t="s">
        <v>1535</v>
      </c>
      <c r="C216" s="175" t="s">
        <v>495</v>
      </c>
      <c r="D216" s="64" t="s">
        <v>1231</v>
      </c>
      <c r="F216" s="177" t="str">
        <f t="shared" si="19"/>
        <v>g19</v>
      </c>
      <c r="G216" s="33" t="str">
        <f>B216&amp;C216</f>
        <v>辻本将士</v>
      </c>
      <c r="H216" s="46" t="s">
        <v>470</v>
      </c>
      <c r="I216" s="46" t="s">
        <v>1229</v>
      </c>
      <c r="J216" s="47">
        <v>1986</v>
      </c>
      <c r="K216" s="180">
        <f t="shared" si="21"/>
        <v>26</v>
      </c>
      <c r="L216" s="177" t="str">
        <f t="shared" si="22"/>
        <v>OK</v>
      </c>
      <c r="M216" s="162" t="s">
        <v>418</v>
      </c>
    </row>
    <row r="217" spans="1:13" ht="13.5">
      <c r="A217" s="33" t="s">
        <v>1536</v>
      </c>
      <c r="B217" s="34" t="s">
        <v>759</v>
      </c>
      <c r="C217" s="34" t="s">
        <v>945</v>
      </c>
      <c r="D217" s="64" t="s">
        <v>1233</v>
      </c>
      <c r="E217" s="33"/>
      <c r="F217" s="177" t="str">
        <f t="shared" si="19"/>
        <v>g20</v>
      </c>
      <c r="G217" s="33" t="str">
        <f t="shared" si="20"/>
        <v>坪田英樹</v>
      </c>
      <c r="H217" s="46" t="s">
        <v>477</v>
      </c>
      <c r="I217" s="46" t="s">
        <v>1224</v>
      </c>
      <c r="J217" s="47">
        <v>1988</v>
      </c>
      <c r="K217" s="180">
        <f t="shared" si="21"/>
        <v>24</v>
      </c>
      <c r="L217" s="177" t="str">
        <f t="shared" si="22"/>
        <v>OK</v>
      </c>
      <c r="M217" s="162" t="str">
        <f>M204</f>
        <v>彦根市</v>
      </c>
    </row>
    <row r="218" spans="1:13" ht="13.5">
      <c r="A218" s="33" t="s">
        <v>1537</v>
      </c>
      <c r="B218" s="34" t="s">
        <v>946</v>
      </c>
      <c r="C218" s="34" t="s">
        <v>947</v>
      </c>
      <c r="D218" s="64" t="s">
        <v>1233</v>
      </c>
      <c r="E218" s="33"/>
      <c r="F218" s="177" t="str">
        <f t="shared" si="19"/>
        <v>g21</v>
      </c>
      <c r="G218" s="33" t="str">
        <f t="shared" si="20"/>
        <v>鶴田大地</v>
      </c>
      <c r="H218" s="46" t="s">
        <v>477</v>
      </c>
      <c r="I218" s="46" t="s">
        <v>1224</v>
      </c>
      <c r="J218" s="47">
        <v>1992</v>
      </c>
      <c r="K218" s="180">
        <f t="shared" si="21"/>
        <v>20</v>
      </c>
      <c r="L218" s="177" t="str">
        <f t="shared" si="22"/>
        <v>OK</v>
      </c>
      <c r="M218" s="181" t="s">
        <v>471</v>
      </c>
    </row>
    <row r="219" spans="1:13" ht="13.5">
      <c r="A219" s="33" t="s">
        <v>1538</v>
      </c>
      <c r="B219" s="34" t="s">
        <v>1539</v>
      </c>
      <c r="C219" s="34" t="s">
        <v>1540</v>
      </c>
      <c r="D219" s="64" t="s">
        <v>1524</v>
      </c>
      <c r="E219" s="33"/>
      <c r="F219" s="177" t="str">
        <f t="shared" si="19"/>
        <v>g22</v>
      </c>
      <c r="G219" s="33" t="str">
        <f t="shared" si="20"/>
        <v>遠池建介</v>
      </c>
      <c r="H219" s="46" t="s">
        <v>1525</v>
      </c>
      <c r="I219" s="46" t="s">
        <v>1526</v>
      </c>
      <c r="J219" s="47">
        <v>1982</v>
      </c>
      <c r="K219" s="180">
        <f t="shared" si="21"/>
        <v>30</v>
      </c>
      <c r="L219" s="177" t="str">
        <f t="shared" si="22"/>
        <v>OK</v>
      </c>
      <c r="M219" s="9" t="s">
        <v>390</v>
      </c>
    </row>
    <row r="220" spans="1:13" ht="13.5">
      <c r="A220" s="33" t="s">
        <v>1541</v>
      </c>
      <c r="B220" s="34" t="s">
        <v>948</v>
      </c>
      <c r="C220" s="34" t="s">
        <v>949</v>
      </c>
      <c r="D220" s="64" t="s">
        <v>1524</v>
      </c>
      <c r="E220" s="33"/>
      <c r="F220" s="177" t="str">
        <f t="shared" si="19"/>
        <v>g23</v>
      </c>
      <c r="G220" s="33" t="str">
        <f t="shared" si="20"/>
        <v>中澤拓馬</v>
      </c>
      <c r="H220" s="46" t="s">
        <v>1525</v>
      </c>
      <c r="I220" s="46" t="s">
        <v>1526</v>
      </c>
      <c r="J220" s="47">
        <v>1986</v>
      </c>
      <c r="K220" s="180">
        <f t="shared" si="21"/>
        <v>26</v>
      </c>
      <c r="L220" s="177" t="str">
        <f t="shared" si="22"/>
        <v>OK</v>
      </c>
      <c r="M220" s="162" t="s">
        <v>496</v>
      </c>
    </row>
    <row r="221" spans="1:13" ht="13.5">
      <c r="A221" s="33" t="s">
        <v>1542</v>
      </c>
      <c r="B221" s="34" t="s">
        <v>497</v>
      </c>
      <c r="C221" s="34" t="s">
        <v>498</v>
      </c>
      <c r="D221" s="64" t="s">
        <v>474</v>
      </c>
      <c r="E221" s="33"/>
      <c r="F221" s="177" t="str">
        <f t="shared" si="19"/>
        <v>g24</v>
      </c>
      <c r="G221" s="33" t="str">
        <f t="shared" si="20"/>
        <v>中田富憲</v>
      </c>
      <c r="H221" s="46" t="s">
        <v>475</v>
      </c>
      <c r="I221" s="46" t="s">
        <v>1226</v>
      </c>
      <c r="J221" s="47">
        <v>1960</v>
      </c>
      <c r="K221" s="180">
        <f t="shared" si="21"/>
        <v>52</v>
      </c>
      <c r="L221" s="177" t="str">
        <f t="shared" si="22"/>
        <v>OK</v>
      </c>
      <c r="M221" s="162" t="s">
        <v>395</v>
      </c>
    </row>
    <row r="222" spans="1:13" ht="13.5">
      <c r="A222" s="33" t="s">
        <v>1543</v>
      </c>
      <c r="B222" s="34" t="s">
        <v>499</v>
      </c>
      <c r="C222" s="34" t="s">
        <v>500</v>
      </c>
      <c r="D222" s="64" t="s">
        <v>1231</v>
      </c>
      <c r="E222" s="33"/>
      <c r="F222" s="177" t="str">
        <f t="shared" si="19"/>
        <v>g25</v>
      </c>
      <c r="G222" s="33" t="str">
        <f t="shared" si="20"/>
        <v>鍋内雄樹</v>
      </c>
      <c r="H222" s="46" t="s">
        <v>470</v>
      </c>
      <c r="I222" s="46" t="s">
        <v>1229</v>
      </c>
      <c r="J222" s="47">
        <v>1989</v>
      </c>
      <c r="K222" s="180">
        <f t="shared" si="21"/>
        <v>23</v>
      </c>
      <c r="L222" s="177" t="str">
        <f t="shared" si="22"/>
        <v>OK</v>
      </c>
      <c r="M222" s="162" t="s">
        <v>418</v>
      </c>
    </row>
    <row r="223" spans="1:13" ht="13.5" customHeight="1">
      <c r="A223" s="33" t="s">
        <v>1544</v>
      </c>
      <c r="B223" s="33" t="s">
        <v>501</v>
      </c>
      <c r="C223" s="33" t="s">
        <v>502</v>
      </c>
      <c r="D223" s="64" t="s">
        <v>1233</v>
      </c>
      <c r="F223" s="177" t="str">
        <f t="shared" si="19"/>
        <v>g26</v>
      </c>
      <c r="G223" s="33" t="str">
        <f>B223&amp;C223</f>
        <v>西原達也</v>
      </c>
      <c r="H223" s="46" t="s">
        <v>1545</v>
      </c>
      <c r="I223" s="46" t="s">
        <v>1546</v>
      </c>
      <c r="J223" s="47">
        <v>1978</v>
      </c>
      <c r="K223" s="180">
        <f t="shared" si="21"/>
        <v>34</v>
      </c>
      <c r="L223" s="33" t="str">
        <f t="shared" si="22"/>
        <v>OK</v>
      </c>
      <c r="M223" s="33" t="s">
        <v>503</v>
      </c>
    </row>
    <row r="224" spans="1:13" ht="13.5">
      <c r="A224" s="33" t="s">
        <v>1547</v>
      </c>
      <c r="B224" s="190" t="s">
        <v>504</v>
      </c>
      <c r="C224" s="34" t="s">
        <v>505</v>
      </c>
      <c r="D224" s="64" t="s">
        <v>1524</v>
      </c>
      <c r="E224" s="33"/>
      <c r="F224" s="177" t="str">
        <f t="shared" si="19"/>
        <v>g27</v>
      </c>
      <c r="G224" s="33" t="str">
        <f>B224&amp;C224</f>
        <v>長谷川俊二</v>
      </c>
      <c r="H224" s="46" t="s">
        <v>1525</v>
      </c>
      <c r="I224" s="46" t="s">
        <v>1526</v>
      </c>
      <c r="J224" s="47">
        <v>1976</v>
      </c>
      <c r="K224" s="180">
        <f t="shared" si="21"/>
        <v>36</v>
      </c>
      <c r="L224" s="177" t="str">
        <f t="shared" si="22"/>
        <v>OK</v>
      </c>
      <c r="M224" s="175" t="s">
        <v>486</v>
      </c>
    </row>
    <row r="225" spans="1:13" ht="13.5">
      <c r="A225" s="33" t="s">
        <v>1548</v>
      </c>
      <c r="B225" s="34" t="s">
        <v>950</v>
      </c>
      <c r="C225" s="34" t="s">
        <v>951</v>
      </c>
      <c r="D225" s="64" t="s">
        <v>1524</v>
      </c>
      <c r="E225" s="33"/>
      <c r="F225" s="177" t="str">
        <f t="shared" si="19"/>
        <v>g28</v>
      </c>
      <c r="G225" s="33" t="str">
        <f t="shared" si="20"/>
        <v>羽月　秀</v>
      </c>
      <c r="H225" s="46" t="s">
        <v>1525</v>
      </c>
      <c r="I225" s="46" t="s">
        <v>1526</v>
      </c>
      <c r="J225" s="47">
        <v>1987</v>
      </c>
      <c r="K225" s="180">
        <f t="shared" si="21"/>
        <v>25</v>
      </c>
      <c r="L225" s="177" t="str">
        <f t="shared" si="22"/>
        <v>OK</v>
      </c>
      <c r="M225" s="181" t="s">
        <v>471</v>
      </c>
    </row>
    <row r="226" spans="1:13" ht="13.5">
      <c r="A226" s="33" t="s">
        <v>1549</v>
      </c>
      <c r="B226" s="190" t="s">
        <v>1222</v>
      </c>
      <c r="C226" s="34" t="s">
        <v>506</v>
      </c>
      <c r="D226" s="64" t="s">
        <v>1233</v>
      </c>
      <c r="F226" s="177" t="str">
        <f t="shared" si="19"/>
        <v>g29</v>
      </c>
      <c r="G226" s="33" t="str">
        <f>B226&amp;C226</f>
        <v>浜田　豊</v>
      </c>
      <c r="H226" s="46" t="s">
        <v>477</v>
      </c>
      <c r="I226" s="46" t="s">
        <v>1224</v>
      </c>
      <c r="J226" s="47">
        <v>1985</v>
      </c>
      <c r="K226" s="180">
        <f t="shared" si="21"/>
        <v>27</v>
      </c>
      <c r="L226" s="177" t="str">
        <f t="shared" si="22"/>
        <v>OK</v>
      </c>
      <c r="M226" s="162" t="str">
        <f>M203</f>
        <v>近江八幡市</v>
      </c>
    </row>
    <row r="227" spans="1:13" ht="13.5">
      <c r="A227" s="33" t="s">
        <v>1550</v>
      </c>
      <c r="B227" s="34" t="s">
        <v>952</v>
      </c>
      <c r="C227" s="34" t="s">
        <v>953</v>
      </c>
      <c r="D227" s="64" t="s">
        <v>1233</v>
      </c>
      <c r="E227" s="33"/>
      <c r="F227" s="177" t="str">
        <f t="shared" si="19"/>
        <v>g30</v>
      </c>
      <c r="G227" s="33" t="str">
        <f t="shared" si="20"/>
        <v>林　和生</v>
      </c>
      <c r="H227" s="46" t="s">
        <v>477</v>
      </c>
      <c r="I227" s="46" t="s">
        <v>1224</v>
      </c>
      <c r="J227" s="47">
        <v>1986</v>
      </c>
      <c r="K227" s="180">
        <f t="shared" si="21"/>
        <v>26</v>
      </c>
      <c r="L227" s="177" t="str">
        <f t="shared" si="22"/>
        <v>OK</v>
      </c>
      <c r="M227" s="162" t="s">
        <v>390</v>
      </c>
    </row>
    <row r="228" spans="1:13" ht="13.5">
      <c r="A228" s="33" t="s">
        <v>1551</v>
      </c>
      <c r="B228" s="34" t="s">
        <v>954</v>
      </c>
      <c r="C228" s="34" t="s">
        <v>955</v>
      </c>
      <c r="D228" s="64" t="s">
        <v>1524</v>
      </c>
      <c r="E228" s="33"/>
      <c r="F228" s="177" t="str">
        <f t="shared" si="19"/>
        <v>g31</v>
      </c>
      <c r="G228" s="33" t="str">
        <f t="shared" si="20"/>
        <v>飛鷹強志</v>
      </c>
      <c r="H228" s="46" t="s">
        <v>1525</v>
      </c>
      <c r="I228" s="46" t="s">
        <v>1526</v>
      </c>
      <c r="J228" s="47">
        <v>1987</v>
      </c>
      <c r="K228" s="180">
        <f t="shared" si="21"/>
        <v>25</v>
      </c>
      <c r="L228" s="177" t="str">
        <f t="shared" si="22"/>
        <v>OK</v>
      </c>
      <c r="M228" s="162" t="s">
        <v>507</v>
      </c>
    </row>
    <row r="229" spans="1:13" ht="13.5">
      <c r="A229" s="33" t="s">
        <v>1552</v>
      </c>
      <c r="B229" s="34" t="s">
        <v>508</v>
      </c>
      <c r="C229" s="34" t="s">
        <v>509</v>
      </c>
      <c r="D229" s="64" t="s">
        <v>1231</v>
      </c>
      <c r="E229" s="33"/>
      <c r="F229" s="177" t="str">
        <f t="shared" si="19"/>
        <v>g32</v>
      </c>
      <c r="G229" s="33" t="str">
        <f t="shared" si="20"/>
        <v>福永有史</v>
      </c>
      <c r="H229" s="46" t="s">
        <v>470</v>
      </c>
      <c r="I229" s="46" t="s">
        <v>1229</v>
      </c>
      <c r="J229" s="47">
        <v>1985</v>
      </c>
      <c r="K229" s="180">
        <f t="shared" si="21"/>
        <v>27</v>
      </c>
      <c r="L229" s="177" t="str">
        <f t="shared" si="22"/>
        <v>OK</v>
      </c>
      <c r="M229" s="162" t="s">
        <v>503</v>
      </c>
    </row>
    <row r="230" spans="1:13" ht="13.5" customHeight="1">
      <c r="A230" s="33" t="s">
        <v>1553</v>
      </c>
      <c r="B230" s="33" t="s">
        <v>510</v>
      </c>
      <c r="C230" s="33" t="s">
        <v>511</v>
      </c>
      <c r="D230" s="64" t="s">
        <v>1524</v>
      </c>
      <c r="F230" s="177" t="str">
        <f t="shared" si="19"/>
        <v>g33</v>
      </c>
      <c r="G230" s="33" t="str">
        <f>B230&amp;C230</f>
        <v>藤井正和</v>
      </c>
      <c r="H230" s="46" t="s">
        <v>734</v>
      </c>
      <c r="I230" s="46" t="s">
        <v>492</v>
      </c>
      <c r="J230" s="65">
        <v>1975</v>
      </c>
      <c r="K230" s="180">
        <f t="shared" si="21"/>
        <v>37</v>
      </c>
      <c r="L230" s="33" t="str">
        <f t="shared" si="22"/>
        <v>OK</v>
      </c>
      <c r="M230" s="33" t="s">
        <v>486</v>
      </c>
    </row>
    <row r="231" spans="1:13" ht="13.5" customHeight="1">
      <c r="A231" s="33" t="s">
        <v>1554</v>
      </c>
      <c r="B231" s="33" t="s">
        <v>512</v>
      </c>
      <c r="C231" s="33" t="s">
        <v>513</v>
      </c>
      <c r="D231" s="64" t="s">
        <v>1555</v>
      </c>
      <c r="F231" s="177" t="str">
        <f t="shared" si="19"/>
        <v>g34</v>
      </c>
      <c r="G231" s="33" t="str">
        <f>B231&amp;C231</f>
        <v>堀場俊宏</v>
      </c>
      <c r="H231" s="46" t="s">
        <v>1556</v>
      </c>
      <c r="I231" s="46" t="s">
        <v>1557</v>
      </c>
      <c r="J231" s="65">
        <v>1986</v>
      </c>
      <c r="K231" s="180">
        <f t="shared" si="21"/>
        <v>26</v>
      </c>
      <c r="L231" s="33" t="str">
        <f t="shared" si="22"/>
        <v>OK</v>
      </c>
      <c r="M231" s="33" t="s">
        <v>441</v>
      </c>
    </row>
    <row r="232" spans="1:13" ht="13.5" customHeight="1">
      <c r="A232" s="33" t="s">
        <v>1558</v>
      </c>
      <c r="B232" s="33" t="s">
        <v>514</v>
      </c>
      <c r="C232" s="33" t="s">
        <v>515</v>
      </c>
      <c r="D232" s="64" t="s">
        <v>1555</v>
      </c>
      <c r="F232" s="177" t="str">
        <f t="shared" si="19"/>
        <v>g35</v>
      </c>
      <c r="G232" s="33" t="str">
        <f>B232&amp;C232</f>
        <v>鈎　優介</v>
      </c>
      <c r="H232" s="46" t="s">
        <v>1559</v>
      </c>
      <c r="I232" s="46" t="s">
        <v>1560</v>
      </c>
      <c r="J232" s="65">
        <v>1988</v>
      </c>
      <c r="K232" s="180">
        <f t="shared" si="21"/>
        <v>24</v>
      </c>
      <c r="L232" s="33" t="str">
        <f t="shared" si="22"/>
        <v>OK</v>
      </c>
      <c r="M232" s="33" t="s">
        <v>441</v>
      </c>
    </row>
    <row r="233" spans="1:13" ht="13.5">
      <c r="A233" s="33" t="s">
        <v>1561</v>
      </c>
      <c r="B233" s="34" t="s">
        <v>956</v>
      </c>
      <c r="C233" s="34" t="s">
        <v>957</v>
      </c>
      <c r="D233" s="64" t="s">
        <v>1562</v>
      </c>
      <c r="E233" s="33"/>
      <c r="F233" s="177" t="str">
        <f t="shared" si="19"/>
        <v>g36</v>
      </c>
      <c r="G233" s="33" t="str">
        <f t="shared" si="20"/>
        <v>村上朋也</v>
      </c>
      <c r="H233" s="46" t="s">
        <v>1563</v>
      </c>
      <c r="I233" s="46" t="s">
        <v>1564</v>
      </c>
      <c r="J233" s="47">
        <v>1982</v>
      </c>
      <c r="K233" s="180">
        <f t="shared" si="21"/>
        <v>30</v>
      </c>
      <c r="L233" s="177" t="str">
        <f t="shared" si="22"/>
        <v>OK</v>
      </c>
      <c r="M233" s="162" t="str">
        <f>M205</f>
        <v>草津市</v>
      </c>
    </row>
    <row r="234" spans="1:13" ht="13.5">
      <c r="A234" s="33" t="s">
        <v>1565</v>
      </c>
      <c r="B234" s="34" t="s">
        <v>823</v>
      </c>
      <c r="C234" s="34" t="s">
        <v>958</v>
      </c>
      <c r="D234" s="64" t="s">
        <v>467</v>
      </c>
      <c r="E234" s="33"/>
      <c r="F234" s="177" t="str">
        <f t="shared" si="19"/>
        <v>g37</v>
      </c>
      <c r="G234" s="33" t="str">
        <f t="shared" si="20"/>
        <v>山崎俊輔</v>
      </c>
      <c r="H234" s="46" t="s">
        <v>734</v>
      </c>
      <c r="I234" s="46" t="s">
        <v>492</v>
      </c>
      <c r="J234" s="47">
        <v>1982</v>
      </c>
      <c r="K234" s="180">
        <f t="shared" si="21"/>
        <v>30</v>
      </c>
      <c r="L234" s="177" t="str">
        <f t="shared" si="22"/>
        <v>OK</v>
      </c>
      <c r="M234" s="162"/>
    </row>
    <row r="235" spans="1:13" ht="13.5">
      <c r="A235" s="33" t="s">
        <v>1566</v>
      </c>
      <c r="B235" s="34" t="s">
        <v>516</v>
      </c>
      <c r="C235" s="34" t="s">
        <v>517</v>
      </c>
      <c r="D235" s="64" t="s">
        <v>467</v>
      </c>
      <c r="E235" s="33"/>
      <c r="F235" s="177" t="str">
        <f t="shared" si="19"/>
        <v>g38</v>
      </c>
      <c r="G235" s="33" t="str">
        <f t="shared" si="20"/>
        <v>吉川聖也</v>
      </c>
      <c r="H235" s="46" t="s">
        <v>734</v>
      </c>
      <c r="I235" s="46" t="s">
        <v>492</v>
      </c>
      <c r="J235" s="47">
        <v>1987</v>
      </c>
      <c r="K235" s="180">
        <f t="shared" si="21"/>
        <v>25</v>
      </c>
      <c r="L235" s="177" t="str">
        <f t="shared" si="22"/>
        <v>OK</v>
      </c>
      <c r="M235" s="162" t="s">
        <v>496</v>
      </c>
    </row>
    <row r="236" spans="1:13" ht="13.5">
      <c r="A236" s="33" t="s">
        <v>1567</v>
      </c>
      <c r="B236" s="34" t="s">
        <v>518</v>
      </c>
      <c r="C236" s="34" t="s">
        <v>519</v>
      </c>
      <c r="D236" s="64" t="s">
        <v>1233</v>
      </c>
      <c r="E236" s="33"/>
      <c r="F236" s="177" t="str">
        <f t="shared" si="19"/>
        <v>g39</v>
      </c>
      <c r="G236" s="33" t="str">
        <f t="shared" si="20"/>
        <v>渡辺裕士</v>
      </c>
      <c r="H236" s="46" t="s">
        <v>477</v>
      </c>
      <c r="I236" s="46" t="s">
        <v>738</v>
      </c>
      <c r="J236" s="47">
        <v>1986</v>
      </c>
      <c r="K236" s="180">
        <f t="shared" si="21"/>
        <v>26</v>
      </c>
      <c r="L236" s="177" t="str">
        <f t="shared" si="22"/>
        <v>OK</v>
      </c>
      <c r="M236" s="162" t="s">
        <v>399</v>
      </c>
    </row>
    <row r="237" spans="1:13" ht="13.5">
      <c r="A237" s="33" t="s">
        <v>1568</v>
      </c>
      <c r="B237" s="43" t="s">
        <v>1569</v>
      </c>
      <c r="C237" s="43" t="s">
        <v>959</v>
      </c>
      <c r="D237" s="64" t="s">
        <v>1233</v>
      </c>
      <c r="E237" s="33"/>
      <c r="F237" s="177" t="str">
        <f t="shared" si="19"/>
        <v>g40</v>
      </c>
      <c r="G237" s="43" t="str">
        <f t="shared" si="20"/>
        <v>武田有香里</v>
      </c>
      <c r="H237" s="46" t="s">
        <v>477</v>
      </c>
      <c r="I237" s="66" t="s">
        <v>773</v>
      </c>
      <c r="J237" s="47">
        <v>1986</v>
      </c>
      <c r="K237" s="180">
        <f t="shared" si="21"/>
        <v>26</v>
      </c>
      <c r="L237" s="177" t="str">
        <f t="shared" si="22"/>
        <v>OK</v>
      </c>
      <c r="M237" s="162" t="s">
        <v>388</v>
      </c>
    </row>
    <row r="238" spans="1:13" ht="13.5">
      <c r="A238" s="33" t="s">
        <v>1570</v>
      </c>
      <c r="B238" s="43" t="s">
        <v>520</v>
      </c>
      <c r="C238" s="43" t="s">
        <v>1280</v>
      </c>
      <c r="D238" s="64" t="s">
        <v>1233</v>
      </c>
      <c r="F238" s="177" t="str">
        <f t="shared" si="19"/>
        <v>g41</v>
      </c>
      <c r="G238" s="43" t="str">
        <f t="shared" si="20"/>
        <v>遠藤直子</v>
      </c>
      <c r="H238" s="46" t="s">
        <v>477</v>
      </c>
      <c r="I238" s="66" t="s">
        <v>773</v>
      </c>
      <c r="J238" s="47">
        <v>1992</v>
      </c>
      <c r="K238" s="180">
        <f t="shared" si="21"/>
        <v>20</v>
      </c>
      <c r="L238" s="177" t="str">
        <f t="shared" si="22"/>
        <v>OK</v>
      </c>
      <c r="M238" s="162" t="s">
        <v>395</v>
      </c>
    </row>
    <row r="239" spans="1:13" ht="13.5">
      <c r="A239" s="33" t="s">
        <v>1571</v>
      </c>
      <c r="B239" s="193" t="s">
        <v>1262</v>
      </c>
      <c r="C239" s="194" t="s">
        <v>521</v>
      </c>
      <c r="D239" s="64" t="s">
        <v>474</v>
      </c>
      <c r="F239" s="177" t="str">
        <f t="shared" si="19"/>
        <v>g42</v>
      </c>
      <c r="G239" s="43" t="str">
        <f t="shared" si="20"/>
        <v>片岡真依</v>
      </c>
      <c r="H239" s="46" t="s">
        <v>475</v>
      </c>
      <c r="I239" s="66" t="s">
        <v>773</v>
      </c>
      <c r="J239" s="47">
        <v>1992</v>
      </c>
      <c r="K239" s="180">
        <f t="shared" si="21"/>
        <v>20</v>
      </c>
      <c r="L239" s="177" t="str">
        <f t="shared" si="22"/>
        <v>OK</v>
      </c>
      <c r="M239" s="162" t="s">
        <v>398</v>
      </c>
    </row>
    <row r="240" spans="1:14" ht="13.5">
      <c r="A240" s="33" t="s">
        <v>1572</v>
      </c>
      <c r="B240" s="193" t="s">
        <v>1237</v>
      </c>
      <c r="C240" s="195" t="s">
        <v>1213</v>
      </c>
      <c r="D240" s="64" t="s">
        <v>1233</v>
      </c>
      <c r="F240" s="177" t="str">
        <f t="shared" si="19"/>
        <v>g43</v>
      </c>
      <c r="G240" s="43" t="str">
        <f t="shared" si="20"/>
        <v>吹田幸子</v>
      </c>
      <c r="H240" s="46" t="s">
        <v>477</v>
      </c>
      <c r="I240" s="66" t="s">
        <v>773</v>
      </c>
      <c r="J240" s="47">
        <v>1982</v>
      </c>
      <c r="K240" s="180">
        <f t="shared" si="21"/>
        <v>30</v>
      </c>
      <c r="L240" s="177" t="str">
        <f t="shared" si="22"/>
        <v>OK</v>
      </c>
      <c r="M240" s="162" t="s">
        <v>503</v>
      </c>
      <c r="N240" s="196"/>
    </row>
    <row r="241" spans="1:14" ht="13.5">
      <c r="A241" s="33" t="s">
        <v>1573</v>
      </c>
      <c r="B241" s="193" t="s">
        <v>1235</v>
      </c>
      <c r="C241" s="195" t="s">
        <v>1236</v>
      </c>
      <c r="D241" s="64" t="s">
        <v>1233</v>
      </c>
      <c r="F241" s="177" t="str">
        <f t="shared" si="19"/>
        <v>g44</v>
      </c>
      <c r="G241" s="43" t="str">
        <f t="shared" si="20"/>
        <v>玉井良枝</v>
      </c>
      <c r="H241" s="46" t="s">
        <v>477</v>
      </c>
      <c r="I241" s="66" t="s">
        <v>773</v>
      </c>
      <c r="J241" s="47">
        <v>1992</v>
      </c>
      <c r="K241" s="180">
        <f t="shared" si="21"/>
        <v>20</v>
      </c>
      <c r="L241" s="177" t="str">
        <f t="shared" si="22"/>
        <v>OK</v>
      </c>
      <c r="M241" s="162" t="s">
        <v>397</v>
      </c>
      <c r="N241" s="196"/>
    </row>
    <row r="242" spans="1:13" ht="13.5" customHeight="1">
      <c r="A242" s="33" t="s">
        <v>1574</v>
      </c>
      <c r="B242" s="43" t="s">
        <v>522</v>
      </c>
      <c r="C242" s="43" t="s">
        <v>1212</v>
      </c>
      <c r="D242" s="64" t="s">
        <v>1233</v>
      </c>
      <c r="F242" s="177" t="str">
        <f t="shared" si="19"/>
        <v>g45</v>
      </c>
      <c r="G242" s="43" t="str">
        <f t="shared" si="20"/>
        <v>出口和代</v>
      </c>
      <c r="H242" s="46" t="s">
        <v>477</v>
      </c>
      <c r="I242" s="66" t="s">
        <v>773</v>
      </c>
      <c r="J242" s="65">
        <v>1987</v>
      </c>
      <c r="K242" s="180">
        <f t="shared" si="21"/>
        <v>25</v>
      </c>
      <c r="L242" s="33" t="str">
        <f t="shared" si="22"/>
        <v>OK</v>
      </c>
      <c r="M242" s="197" t="s">
        <v>388</v>
      </c>
    </row>
    <row r="243" spans="1:14" ht="13.5">
      <c r="A243" s="33" t="s">
        <v>0</v>
      </c>
      <c r="B243" s="193" t="s">
        <v>523</v>
      </c>
      <c r="C243" s="194" t="s">
        <v>524</v>
      </c>
      <c r="D243" s="64" t="s">
        <v>1</v>
      </c>
      <c r="F243" s="177" t="str">
        <f t="shared" si="19"/>
        <v>g46</v>
      </c>
      <c r="G243" s="43" t="str">
        <f t="shared" si="20"/>
        <v>深尾純子</v>
      </c>
      <c r="H243" s="46" t="s">
        <v>2</v>
      </c>
      <c r="I243" s="66" t="s">
        <v>773</v>
      </c>
      <c r="J243" s="47">
        <v>1982</v>
      </c>
      <c r="K243" s="180">
        <f t="shared" si="21"/>
        <v>30</v>
      </c>
      <c r="L243" s="177" t="str">
        <f t="shared" si="22"/>
        <v>OK</v>
      </c>
      <c r="M243" s="175" t="s">
        <v>486</v>
      </c>
      <c r="N243" s="196"/>
    </row>
    <row r="244" spans="1:14" ht="13.5">
      <c r="A244" s="33" t="s">
        <v>3</v>
      </c>
      <c r="B244" s="193" t="s">
        <v>1220</v>
      </c>
      <c r="C244" s="43" t="s">
        <v>1221</v>
      </c>
      <c r="D244" s="64" t="s">
        <v>474</v>
      </c>
      <c r="F244" s="177" t="str">
        <f t="shared" si="19"/>
        <v>g47</v>
      </c>
      <c r="G244" s="43" t="str">
        <f t="shared" si="20"/>
        <v>福島麻公</v>
      </c>
      <c r="H244" s="46" t="s">
        <v>475</v>
      </c>
      <c r="I244" s="66" t="s">
        <v>773</v>
      </c>
      <c r="J244" s="47">
        <v>1989</v>
      </c>
      <c r="K244" s="180">
        <f t="shared" si="21"/>
        <v>23</v>
      </c>
      <c r="L244" s="177" t="str">
        <f t="shared" si="22"/>
        <v>OK</v>
      </c>
      <c r="M244" s="162" t="str">
        <f>M216</f>
        <v>野洲市</v>
      </c>
      <c r="N244" s="196"/>
    </row>
    <row r="245" spans="1:14" ht="13.5">
      <c r="A245" s="33" t="s">
        <v>4</v>
      </c>
      <c r="B245" s="43" t="s">
        <v>960</v>
      </c>
      <c r="C245" s="43" t="s">
        <v>961</v>
      </c>
      <c r="D245" s="64" t="s">
        <v>474</v>
      </c>
      <c r="F245" s="177" t="str">
        <f t="shared" si="19"/>
        <v>g48</v>
      </c>
      <c r="G245" s="43" t="str">
        <f t="shared" si="20"/>
        <v>三崎真依</v>
      </c>
      <c r="H245" s="46" t="s">
        <v>475</v>
      </c>
      <c r="I245" s="66" t="s">
        <v>773</v>
      </c>
      <c r="J245" s="47">
        <v>1991</v>
      </c>
      <c r="K245" s="180">
        <f t="shared" si="21"/>
        <v>21</v>
      </c>
      <c r="L245" s="177" t="str">
        <f t="shared" si="22"/>
        <v>OK</v>
      </c>
      <c r="M245" s="162" t="s">
        <v>418</v>
      </c>
      <c r="N245" s="196"/>
    </row>
    <row r="246" spans="1:14" ht="13.5">
      <c r="A246" s="33" t="s">
        <v>5</v>
      </c>
      <c r="B246" s="193" t="s">
        <v>1176</v>
      </c>
      <c r="C246" s="195" t="s">
        <v>6</v>
      </c>
      <c r="D246" s="64" t="s">
        <v>7</v>
      </c>
      <c r="F246" s="177" t="str">
        <f t="shared" si="19"/>
        <v>g49</v>
      </c>
      <c r="G246" s="43" t="str">
        <f t="shared" si="20"/>
        <v>山本あづさ</v>
      </c>
      <c r="H246" s="46" t="s">
        <v>8</v>
      </c>
      <c r="I246" s="66" t="s">
        <v>773</v>
      </c>
      <c r="J246" s="47">
        <v>1982</v>
      </c>
      <c r="K246" s="180">
        <f t="shared" si="21"/>
        <v>30</v>
      </c>
      <c r="L246" s="177" t="str">
        <f t="shared" si="22"/>
        <v>OK</v>
      </c>
      <c r="M246" s="162"/>
      <c r="N246" s="196"/>
    </row>
    <row r="247" spans="1:13" ht="13.5" customHeight="1">
      <c r="A247" s="33" t="s">
        <v>9</v>
      </c>
      <c r="B247" s="43" t="s">
        <v>1176</v>
      </c>
      <c r="C247" s="43" t="s">
        <v>525</v>
      </c>
      <c r="D247" s="64" t="s">
        <v>7</v>
      </c>
      <c r="F247" s="177" t="str">
        <f t="shared" si="19"/>
        <v>g50</v>
      </c>
      <c r="G247" s="43" t="str">
        <f t="shared" si="20"/>
        <v>山本順子</v>
      </c>
      <c r="H247" s="46" t="s">
        <v>8</v>
      </c>
      <c r="I247" s="66" t="s">
        <v>773</v>
      </c>
      <c r="J247" s="47">
        <v>1976</v>
      </c>
      <c r="K247" s="180">
        <f t="shared" si="21"/>
        <v>36</v>
      </c>
      <c r="L247" s="33" t="str">
        <f t="shared" si="22"/>
        <v>OK</v>
      </c>
      <c r="M247" s="162" t="s">
        <v>388</v>
      </c>
    </row>
    <row r="248" spans="1:13" ht="13.5" customHeight="1">
      <c r="A248" s="33" t="s">
        <v>10</v>
      </c>
      <c r="B248" s="33" t="s">
        <v>11</v>
      </c>
      <c r="C248" s="33" t="s">
        <v>12</v>
      </c>
      <c r="D248" s="64" t="s">
        <v>474</v>
      </c>
      <c r="F248" s="177" t="str">
        <f t="shared" si="19"/>
        <v>g51</v>
      </c>
      <c r="G248" s="33" t="str">
        <f t="shared" si="20"/>
        <v>岸本　美敬</v>
      </c>
      <c r="H248" s="46" t="s">
        <v>734</v>
      </c>
      <c r="I248" s="198" t="s">
        <v>492</v>
      </c>
      <c r="J248" s="47">
        <v>1989</v>
      </c>
      <c r="K248" s="180">
        <f aca="true" t="shared" si="23" ref="K248:K253">IF(J248="","",(2015-J248))</f>
        <v>26</v>
      </c>
      <c r="L248" s="33" t="str">
        <f>IF(G248="","",IF(COUNTIF($G$19:$G$65,G248)&gt;1,"2重登録","OK"))</f>
        <v>OK</v>
      </c>
      <c r="M248" s="33" t="s">
        <v>471</v>
      </c>
    </row>
    <row r="249" spans="1:13" ht="13.5" customHeight="1">
      <c r="A249" s="33" t="s">
        <v>13</v>
      </c>
      <c r="B249" s="33" t="s">
        <v>14</v>
      </c>
      <c r="C249" s="33" t="s">
        <v>15</v>
      </c>
      <c r="D249" s="64" t="s">
        <v>16</v>
      </c>
      <c r="F249" s="177" t="str">
        <f t="shared" si="19"/>
        <v>g52</v>
      </c>
      <c r="G249" s="33" t="str">
        <f t="shared" si="20"/>
        <v>倉本亮太</v>
      </c>
      <c r="H249" s="46" t="s">
        <v>17</v>
      </c>
      <c r="I249" s="198" t="s">
        <v>18</v>
      </c>
      <c r="J249" s="47">
        <v>1989</v>
      </c>
      <c r="K249" s="180">
        <f t="shared" si="23"/>
        <v>26</v>
      </c>
      <c r="L249" s="33" t="str">
        <f>IF(G249="","",IF(COUNTIF($G$19:$G$65,G249)&gt;1,"2重登録","OK"))</f>
        <v>OK</v>
      </c>
      <c r="M249" s="33" t="s">
        <v>496</v>
      </c>
    </row>
    <row r="250" spans="1:13" ht="13.5">
      <c r="A250" s="33" t="s">
        <v>19</v>
      </c>
      <c r="B250" s="33" t="s">
        <v>20</v>
      </c>
      <c r="C250" s="33" t="s">
        <v>21</v>
      </c>
      <c r="D250" s="64" t="s">
        <v>1233</v>
      </c>
      <c r="E250" s="33"/>
      <c r="F250" s="177" t="str">
        <f t="shared" si="19"/>
        <v>g53</v>
      </c>
      <c r="G250" s="33" t="str">
        <f t="shared" si="20"/>
        <v>稲場啓太</v>
      </c>
      <c r="H250" s="46" t="s">
        <v>477</v>
      </c>
      <c r="I250" s="46" t="s">
        <v>1224</v>
      </c>
      <c r="J250" s="47">
        <v>1981</v>
      </c>
      <c r="K250" s="180">
        <f t="shared" si="23"/>
        <v>34</v>
      </c>
      <c r="L250" s="33" t="str">
        <f>IF(G250="","",IF(COUNTIF($G$2:$G$53,G250)&gt;1,"2重登録","OK"))</f>
        <v>OK</v>
      </c>
      <c r="M250" s="33" t="s">
        <v>399</v>
      </c>
    </row>
    <row r="251" spans="1:13" ht="13.5">
      <c r="A251" s="62" t="s">
        <v>22</v>
      </c>
      <c r="B251" s="62" t="s">
        <v>23</v>
      </c>
      <c r="C251" s="62" t="s">
        <v>602</v>
      </c>
      <c r="D251" s="199" t="s">
        <v>1233</v>
      </c>
      <c r="E251" s="62"/>
      <c r="F251" s="177" t="str">
        <f t="shared" si="19"/>
        <v>g54</v>
      </c>
      <c r="G251" s="62" t="str">
        <f t="shared" si="20"/>
        <v>佐々木恵子</v>
      </c>
      <c r="H251" s="198" t="s">
        <v>477</v>
      </c>
      <c r="I251" s="198" t="s">
        <v>389</v>
      </c>
      <c r="J251" s="200">
        <v>1967</v>
      </c>
      <c r="K251" s="201">
        <f t="shared" si="23"/>
        <v>48</v>
      </c>
      <c r="L251" s="202" t="str">
        <f>IF(G251="","",IF(COUNTIF($G$2:$G$53,G251)&gt;1,"2重登録","OK"))</f>
        <v>OK</v>
      </c>
      <c r="M251" s="202" t="s">
        <v>399</v>
      </c>
    </row>
    <row r="252" spans="1:13" ht="13.5">
      <c r="A252" s="33" t="s">
        <v>24</v>
      </c>
      <c r="B252" s="33" t="s">
        <v>25</v>
      </c>
      <c r="C252" s="33" t="s">
        <v>26</v>
      </c>
      <c r="D252" s="64" t="s">
        <v>27</v>
      </c>
      <c r="E252" s="33"/>
      <c r="F252" s="177" t="str">
        <f t="shared" si="19"/>
        <v>g55</v>
      </c>
      <c r="G252" s="34" t="str">
        <f t="shared" si="20"/>
        <v>金武寿憲</v>
      </c>
      <c r="H252" s="46" t="s">
        <v>28</v>
      </c>
      <c r="I252" s="46" t="s">
        <v>29</v>
      </c>
      <c r="J252" s="47">
        <v>1989</v>
      </c>
      <c r="K252" s="180">
        <f t="shared" si="23"/>
        <v>26</v>
      </c>
      <c r="L252" s="34" t="str">
        <f>IF(G252="","",IF(COUNTIF($G$2:$G$53,G252)&gt;1,"2重登録","OK"))</f>
        <v>OK</v>
      </c>
      <c r="M252" s="34" t="s">
        <v>30</v>
      </c>
    </row>
    <row r="253" spans="1:13" ht="13.5">
      <c r="A253" s="62" t="s">
        <v>31</v>
      </c>
      <c r="B253" s="62" t="s">
        <v>32</v>
      </c>
      <c r="C253" s="62" t="s">
        <v>33</v>
      </c>
      <c r="D253" s="199" t="s">
        <v>1233</v>
      </c>
      <c r="E253" s="62"/>
      <c r="F253" s="177" t="str">
        <f t="shared" si="19"/>
        <v>g56</v>
      </c>
      <c r="G253" s="62" t="str">
        <f t="shared" si="20"/>
        <v>佐合恵</v>
      </c>
      <c r="H253" s="198" t="s">
        <v>477</v>
      </c>
      <c r="I253" s="198" t="s">
        <v>389</v>
      </c>
      <c r="J253" s="200">
        <v>1989</v>
      </c>
      <c r="K253" s="201">
        <f t="shared" si="23"/>
        <v>26</v>
      </c>
      <c r="L253" s="202" t="str">
        <f>IF(G253="","",IF(COUNTIF($G$2:$G$53,G253)&gt;1,"2重登録","OK"))</f>
        <v>OK</v>
      </c>
      <c r="M253" s="202" t="s">
        <v>34</v>
      </c>
    </row>
    <row r="254" spans="1:13" ht="13.5">
      <c r="A254" s="33" t="s">
        <v>35</v>
      </c>
      <c r="B254" s="33" t="s">
        <v>1172</v>
      </c>
      <c r="C254" s="33" t="s">
        <v>36</v>
      </c>
      <c r="D254" s="64" t="s">
        <v>1231</v>
      </c>
      <c r="E254" s="33"/>
      <c r="F254" s="177">
        <f>A259</f>
        <v>0</v>
      </c>
      <c r="G254" s="33" t="str">
        <f>B254&amp;C254</f>
        <v>村上卓</v>
      </c>
      <c r="H254" s="46" t="s">
        <v>37</v>
      </c>
      <c r="I254" s="46" t="s">
        <v>38</v>
      </c>
      <c r="J254" s="47">
        <v>1977</v>
      </c>
      <c r="K254" s="180">
        <f>IF(J254="","",(2015-J254))</f>
        <v>38</v>
      </c>
      <c r="L254" s="33" t="str">
        <f>IF(G254="","",IF(COUNTIF($G$2:$G$53,G254)&gt;1,"2重登録","OK"))</f>
        <v>OK</v>
      </c>
      <c r="M254" s="33" t="s">
        <v>441</v>
      </c>
    </row>
    <row r="255" spans="2:12" ht="13.5">
      <c r="B255" s="34"/>
      <c r="C255" s="34"/>
      <c r="D255" s="34"/>
      <c r="F255" s="177"/>
      <c r="K255" s="180"/>
      <c r="L255" s="177"/>
    </row>
    <row r="256" spans="2:12" ht="13.5">
      <c r="B256" s="34"/>
      <c r="C256" s="34"/>
      <c r="D256" s="34"/>
      <c r="F256" s="177"/>
      <c r="K256" s="180"/>
      <c r="L256" s="177"/>
    </row>
    <row r="257" spans="2:12" ht="13.5">
      <c r="B257" s="785" t="s">
        <v>39</v>
      </c>
      <c r="C257" s="785"/>
      <c r="D257" s="787" t="s">
        <v>40</v>
      </c>
      <c r="E257" s="787"/>
      <c r="F257" s="787"/>
      <c r="G257" s="787"/>
      <c r="L257" s="177"/>
    </row>
    <row r="258" spans="2:12" ht="13.5">
      <c r="B258" s="785"/>
      <c r="C258" s="785"/>
      <c r="D258" s="787"/>
      <c r="E258" s="787"/>
      <c r="F258" s="787"/>
      <c r="G258" s="787"/>
      <c r="L258" s="177"/>
    </row>
    <row r="259" spans="2:12" ht="13.5">
      <c r="B259" s="34"/>
      <c r="C259" s="34"/>
      <c r="D259" s="34"/>
      <c r="F259" s="177"/>
      <c r="G259" s="33" t="s">
        <v>1382</v>
      </c>
      <c r="H259" s="777" t="s">
        <v>1383</v>
      </c>
      <c r="I259" s="777"/>
      <c r="J259" s="777"/>
      <c r="K259" s="177"/>
      <c r="L259" s="177"/>
    </row>
    <row r="260" spans="2:12" ht="13.5" customHeight="1">
      <c r="B260" s="782" t="s">
        <v>41</v>
      </c>
      <c r="C260" s="782"/>
      <c r="F260" s="177"/>
      <c r="G260" s="50">
        <f>COUNTIF($M$262:$M$292,"東近江市")</f>
        <v>17</v>
      </c>
      <c r="H260" s="784">
        <f>(G260/RIGHT(A291,2))</f>
        <v>0.5666666666666667</v>
      </c>
      <c r="I260" s="784"/>
      <c r="J260" s="784"/>
      <c r="K260" s="177"/>
      <c r="L260" s="177"/>
    </row>
    <row r="261" spans="2:12" ht="13.5" customHeight="1">
      <c r="B261" s="139"/>
      <c r="C261" s="139"/>
      <c r="D261" s="175" t="s">
        <v>1393</v>
      </c>
      <c r="E261" s="175"/>
      <c r="F261" s="175"/>
      <c r="G261" s="50"/>
      <c r="H261" s="51" t="s">
        <v>1394</v>
      </c>
      <c r="I261" s="140"/>
      <c r="J261" s="140"/>
      <c r="K261" s="177"/>
      <c r="L261" s="177"/>
    </row>
    <row r="262" spans="1:13" ht="13.5">
      <c r="A262" s="33" t="s">
        <v>963</v>
      </c>
      <c r="B262" s="34" t="s">
        <v>971</v>
      </c>
      <c r="C262" s="34" t="s">
        <v>972</v>
      </c>
      <c r="D262" s="33" t="s">
        <v>964</v>
      </c>
      <c r="F262" s="33" t="str">
        <f>A262</f>
        <v>K01</v>
      </c>
      <c r="G262" s="33" t="str">
        <f aca="true" t="shared" si="24" ref="G262:G289">B262&amp;C262</f>
        <v>小笠原光雄</v>
      </c>
      <c r="H262" s="40" t="s">
        <v>965</v>
      </c>
      <c r="I262" s="40" t="s">
        <v>738</v>
      </c>
      <c r="J262" s="39">
        <v>1963</v>
      </c>
      <c r="K262" s="180">
        <f>IF(J262="","",(2015-J262))</f>
        <v>52</v>
      </c>
      <c r="L262" s="177" t="str">
        <f aca="true" t="shared" si="25" ref="L262:L293">IF(G262="","",IF(COUNTIF($G$19:$G$564,G262)&gt;1,"2重登録","OK"))</f>
        <v>OK</v>
      </c>
      <c r="M262" s="43" t="s">
        <v>599</v>
      </c>
    </row>
    <row r="263" spans="1:13" ht="13.5">
      <c r="A263" s="33" t="s">
        <v>966</v>
      </c>
      <c r="B263" s="37" t="s">
        <v>42</v>
      </c>
      <c r="C263" s="37" t="s">
        <v>43</v>
      </c>
      <c r="D263" s="33" t="s">
        <v>964</v>
      </c>
      <c r="E263" s="33" t="s">
        <v>44</v>
      </c>
      <c r="F263" s="33" t="str">
        <f>A263</f>
        <v>K02</v>
      </c>
      <c r="G263" s="33" t="str">
        <f t="shared" si="24"/>
        <v>川上悠作</v>
      </c>
      <c r="H263" s="40" t="s">
        <v>965</v>
      </c>
      <c r="I263" s="40" t="s">
        <v>738</v>
      </c>
      <c r="J263" s="39">
        <v>2000</v>
      </c>
      <c r="K263" s="180">
        <f aca="true" t="shared" si="26" ref="K263:K293">IF(J263="","",(2015-J263))</f>
        <v>15</v>
      </c>
      <c r="L263" s="177" t="str">
        <f t="shared" si="25"/>
        <v>OK</v>
      </c>
      <c r="M263" s="43" t="s">
        <v>599</v>
      </c>
    </row>
    <row r="264" spans="1:13" ht="13.5">
      <c r="A264" s="33" t="s">
        <v>967</v>
      </c>
      <c r="B264" s="34" t="s">
        <v>974</v>
      </c>
      <c r="C264" s="34" t="s">
        <v>975</v>
      </c>
      <c r="D264" s="33" t="s">
        <v>964</v>
      </c>
      <c r="F264" s="33" t="str">
        <f aca="true" t="shared" si="27" ref="F264:F293">A264</f>
        <v>K03</v>
      </c>
      <c r="G264" s="33" t="str">
        <f t="shared" si="24"/>
        <v>川並和之</v>
      </c>
      <c r="H264" s="40" t="s">
        <v>965</v>
      </c>
      <c r="I264" s="40" t="s">
        <v>738</v>
      </c>
      <c r="J264" s="39">
        <v>1959</v>
      </c>
      <c r="K264" s="180">
        <f t="shared" si="26"/>
        <v>56</v>
      </c>
      <c r="L264" s="177" t="str">
        <f t="shared" si="25"/>
        <v>OK</v>
      </c>
      <c r="M264" s="43" t="s">
        <v>599</v>
      </c>
    </row>
    <row r="265" spans="1:13" ht="13.5">
      <c r="A265" s="33" t="s">
        <v>968</v>
      </c>
      <c r="B265" s="34" t="s">
        <v>977</v>
      </c>
      <c r="C265" s="34" t="s">
        <v>978</v>
      </c>
      <c r="D265" s="33" t="s">
        <v>964</v>
      </c>
      <c r="E265" s="33" t="s">
        <v>44</v>
      </c>
      <c r="F265" s="33" t="str">
        <f t="shared" si="27"/>
        <v>K04</v>
      </c>
      <c r="G265" s="33" t="str">
        <f t="shared" si="24"/>
        <v>菊居龍之介</v>
      </c>
      <c r="H265" s="40" t="s">
        <v>965</v>
      </c>
      <c r="I265" s="40" t="s">
        <v>738</v>
      </c>
      <c r="J265" s="39">
        <v>1997</v>
      </c>
      <c r="K265" s="180">
        <f t="shared" si="26"/>
        <v>18</v>
      </c>
      <c r="L265" s="177" t="str">
        <f t="shared" si="25"/>
        <v>OK</v>
      </c>
      <c r="M265" s="33" t="s">
        <v>45</v>
      </c>
    </row>
    <row r="266" spans="1:13" ht="13.5">
      <c r="A266" s="33" t="s">
        <v>969</v>
      </c>
      <c r="B266" s="34" t="s">
        <v>981</v>
      </c>
      <c r="C266" s="34" t="s">
        <v>860</v>
      </c>
      <c r="D266" s="33" t="s">
        <v>964</v>
      </c>
      <c r="F266" s="33" t="str">
        <f t="shared" si="27"/>
        <v>K05</v>
      </c>
      <c r="G266" s="33" t="str">
        <f t="shared" si="24"/>
        <v>木村善和</v>
      </c>
      <c r="H266" s="40" t="s">
        <v>965</v>
      </c>
      <c r="I266" s="40" t="s">
        <v>738</v>
      </c>
      <c r="J266" s="39">
        <v>1962</v>
      </c>
      <c r="K266" s="180">
        <f t="shared" si="26"/>
        <v>53</v>
      </c>
      <c r="L266" s="177" t="str">
        <f t="shared" si="25"/>
        <v>OK</v>
      </c>
      <c r="M266" s="33" t="s">
        <v>46</v>
      </c>
    </row>
    <row r="267" spans="1:13" ht="13.5">
      <c r="A267" s="33" t="s">
        <v>970</v>
      </c>
      <c r="B267" s="34" t="s">
        <v>809</v>
      </c>
      <c r="C267" s="34" t="s">
        <v>984</v>
      </c>
      <c r="D267" s="33" t="s">
        <v>964</v>
      </c>
      <c r="F267" s="33" t="str">
        <f t="shared" si="27"/>
        <v>K06</v>
      </c>
      <c r="G267" s="33" t="str">
        <f t="shared" si="24"/>
        <v>竹村　治</v>
      </c>
      <c r="H267" s="40" t="s">
        <v>965</v>
      </c>
      <c r="I267" s="40" t="s">
        <v>738</v>
      </c>
      <c r="J267" s="39">
        <v>1961</v>
      </c>
      <c r="K267" s="180">
        <f t="shared" si="26"/>
        <v>54</v>
      </c>
      <c r="L267" s="177" t="str">
        <f t="shared" si="25"/>
        <v>OK</v>
      </c>
      <c r="M267" s="33" t="s">
        <v>47</v>
      </c>
    </row>
    <row r="268" spans="1:13" ht="13.5">
      <c r="A268" s="33" t="s">
        <v>973</v>
      </c>
      <c r="B268" s="34" t="s">
        <v>759</v>
      </c>
      <c r="C268" s="34" t="s">
        <v>987</v>
      </c>
      <c r="D268" s="33" t="s">
        <v>964</v>
      </c>
      <c r="F268" s="33" t="str">
        <f t="shared" si="27"/>
        <v>K07</v>
      </c>
      <c r="G268" s="33" t="str">
        <f t="shared" si="24"/>
        <v>坪田真嘉</v>
      </c>
      <c r="H268" s="40" t="s">
        <v>965</v>
      </c>
      <c r="I268" s="40" t="s">
        <v>738</v>
      </c>
      <c r="J268" s="39">
        <v>1976</v>
      </c>
      <c r="K268" s="180">
        <f t="shared" si="26"/>
        <v>39</v>
      </c>
      <c r="L268" s="177" t="str">
        <f t="shared" si="25"/>
        <v>OK</v>
      </c>
      <c r="M268" s="43" t="s">
        <v>599</v>
      </c>
    </row>
    <row r="269" spans="1:13" ht="13.5">
      <c r="A269" s="33" t="s">
        <v>976</v>
      </c>
      <c r="B269" s="34" t="s">
        <v>990</v>
      </c>
      <c r="C269" s="34" t="s">
        <v>991</v>
      </c>
      <c r="D269" s="33" t="s">
        <v>964</v>
      </c>
      <c r="F269" s="33" t="str">
        <f t="shared" si="27"/>
        <v>K08</v>
      </c>
      <c r="G269" s="33" t="str">
        <f t="shared" si="24"/>
        <v>永里裕次</v>
      </c>
      <c r="H269" s="40" t="s">
        <v>965</v>
      </c>
      <c r="I269" s="40" t="s">
        <v>738</v>
      </c>
      <c r="J269" s="39">
        <v>1979</v>
      </c>
      <c r="K269" s="180">
        <f t="shared" si="26"/>
        <v>36</v>
      </c>
      <c r="L269" s="177" t="str">
        <f t="shared" si="25"/>
        <v>OK</v>
      </c>
      <c r="M269" s="33" t="s">
        <v>48</v>
      </c>
    </row>
    <row r="270" spans="1:13" ht="13.5">
      <c r="A270" s="33" t="s">
        <v>979</v>
      </c>
      <c r="B270" s="34" t="s">
        <v>761</v>
      </c>
      <c r="C270" s="34" t="s">
        <v>993</v>
      </c>
      <c r="D270" s="33" t="s">
        <v>964</v>
      </c>
      <c r="F270" s="33" t="str">
        <f t="shared" si="27"/>
        <v>K09</v>
      </c>
      <c r="G270" s="33" t="str">
        <f t="shared" si="24"/>
        <v>中村喜彦</v>
      </c>
      <c r="H270" s="40" t="s">
        <v>965</v>
      </c>
      <c r="I270" s="40" t="s">
        <v>738</v>
      </c>
      <c r="J270" s="39">
        <v>1957</v>
      </c>
      <c r="K270" s="180">
        <f t="shared" si="26"/>
        <v>58</v>
      </c>
      <c r="L270" s="177" t="str">
        <f t="shared" si="25"/>
        <v>OK</v>
      </c>
      <c r="M270" s="43" t="s">
        <v>599</v>
      </c>
    </row>
    <row r="271" spans="1:13" ht="13.5">
      <c r="A271" s="33" t="s">
        <v>980</v>
      </c>
      <c r="B271" s="34" t="s">
        <v>49</v>
      </c>
      <c r="C271" s="34" t="s">
        <v>50</v>
      </c>
      <c r="D271" s="33" t="s">
        <v>964</v>
      </c>
      <c r="F271" s="33" t="str">
        <f t="shared" si="27"/>
        <v>K10</v>
      </c>
      <c r="G271" s="33" t="str">
        <f t="shared" si="24"/>
        <v>中村浩之</v>
      </c>
      <c r="H271" s="40" t="s">
        <v>965</v>
      </c>
      <c r="I271" s="40" t="s">
        <v>738</v>
      </c>
      <c r="J271" s="39">
        <v>1981</v>
      </c>
      <c r="K271" s="180">
        <f t="shared" si="26"/>
        <v>34</v>
      </c>
      <c r="L271" s="177" t="str">
        <f t="shared" si="25"/>
        <v>OK</v>
      </c>
      <c r="M271" s="43" t="s">
        <v>599</v>
      </c>
    </row>
    <row r="272" spans="1:13" ht="13.5">
      <c r="A272" s="33" t="s">
        <v>982</v>
      </c>
      <c r="B272" s="34" t="s">
        <v>996</v>
      </c>
      <c r="C272" s="34" t="s">
        <v>997</v>
      </c>
      <c r="D272" s="33" t="s">
        <v>964</v>
      </c>
      <c r="F272" s="33" t="str">
        <f t="shared" si="27"/>
        <v>K11</v>
      </c>
      <c r="G272" s="33" t="str">
        <f t="shared" si="24"/>
        <v>宮嶋利行</v>
      </c>
      <c r="H272" s="40" t="s">
        <v>965</v>
      </c>
      <c r="I272" s="40" t="s">
        <v>738</v>
      </c>
      <c r="J272" s="39">
        <v>1961</v>
      </c>
      <c r="K272" s="180">
        <f t="shared" si="26"/>
        <v>54</v>
      </c>
      <c r="L272" s="177" t="str">
        <f t="shared" si="25"/>
        <v>OK</v>
      </c>
      <c r="M272" s="33" t="s">
        <v>45</v>
      </c>
    </row>
    <row r="273" spans="1:13" ht="13.5">
      <c r="A273" s="33" t="s">
        <v>983</v>
      </c>
      <c r="B273" s="34" t="s">
        <v>1001</v>
      </c>
      <c r="C273" s="34" t="s">
        <v>1002</v>
      </c>
      <c r="D273" s="33" t="s">
        <v>964</v>
      </c>
      <c r="F273" s="33" t="str">
        <f t="shared" si="27"/>
        <v>K12</v>
      </c>
      <c r="G273" s="33" t="str">
        <f t="shared" si="24"/>
        <v>山口直彦</v>
      </c>
      <c r="H273" s="40" t="s">
        <v>965</v>
      </c>
      <c r="I273" s="40" t="s">
        <v>738</v>
      </c>
      <c r="J273" s="39">
        <v>1986</v>
      </c>
      <c r="K273" s="180">
        <f t="shared" si="26"/>
        <v>29</v>
      </c>
      <c r="L273" s="177" t="str">
        <f t="shared" si="25"/>
        <v>OK</v>
      </c>
      <c r="M273" s="43" t="s">
        <v>599</v>
      </c>
    </row>
    <row r="274" spans="1:13" ht="13.5">
      <c r="A274" s="33" t="s">
        <v>985</v>
      </c>
      <c r="B274" s="34" t="s">
        <v>1001</v>
      </c>
      <c r="C274" s="34" t="s">
        <v>1004</v>
      </c>
      <c r="D274" s="33" t="s">
        <v>964</v>
      </c>
      <c r="F274" s="33" t="str">
        <f t="shared" si="27"/>
        <v>K13</v>
      </c>
      <c r="G274" s="33" t="str">
        <f t="shared" si="24"/>
        <v>山口真彦</v>
      </c>
      <c r="H274" s="40" t="s">
        <v>965</v>
      </c>
      <c r="I274" s="40" t="s">
        <v>738</v>
      </c>
      <c r="J274" s="39">
        <v>1988</v>
      </c>
      <c r="K274" s="180">
        <f t="shared" si="26"/>
        <v>27</v>
      </c>
      <c r="L274" s="177" t="str">
        <f t="shared" si="25"/>
        <v>OK</v>
      </c>
      <c r="M274" s="43" t="s">
        <v>599</v>
      </c>
    </row>
    <row r="275" spans="1:13" ht="13.5">
      <c r="A275" s="33" t="s">
        <v>986</v>
      </c>
      <c r="B275" s="34" t="s">
        <v>816</v>
      </c>
      <c r="C275" s="34" t="s">
        <v>1007</v>
      </c>
      <c r="D275" s="33" t="s">
        <v>964</v>
      </c>
      <c r="F275" s="33" t="str">
        <f t="shared" si="27"/>
        <v>K14</v>
      </c>
      <c r="G275" s="33" t="str">
        <f t="shared" si="24"/>
        <v>山本修平</v>
      </c>
      <c r="H275" s="40" t="s">
        <v>965</v>
      </c>
      <c r="I275" s="40" t="s">
        <v>738</v>
      </c>
      <c r="J275" s="39">
        <v>1978</v>
      </c>
      <c r="K275" s="180">
        <f t="shared" si="26"/>
        <v>37</v>
      </c>
      <c r="L275" s="177" t="str">
        <f t="shared" si="25"/>
        <v>OK</v>
      </c>
      <c r="M275" s="43" t="s">
        <v>599</v>
      </c>
    </row>
    <row r="276" spans="1:13" ht="13.5">
      <c r="A276" s="33" t="s">
        <v>988</v>
      </c>
      <c r="B276" s="43" t="s">
        <v>1010</v>
      </c>
      <c r="C276" s="43" t="s">
        <v>1011</v>
      </c>
      <c r="D276" s="33" t="s">
        <v>964</v>
      </c>
      <c r="F276" s="33" t="str">
        <f t="shared" si="27"/>
        <v>K15</v>
      </c>
      <c r="G276" s="43" t="str">
        <f t="shared" si="24"/>
        <v>石原はる美</v>
      </c>
      <c r="H276" s="40" t="s">
        <v>965</v>
      </c>
      <c r="I276" s="42" t="s">
        <v>773</v>
      </c>
      <c r="J276" s="39">
        <v>1964</v>
      </c>
      <c r="K276" s="180">
        <f t="shared" si="26"/>
        <v>51</v>
      </c>
      <c r="L276" s="177" t="str">
        <f t="shared" si="25"/>
        <v>OK</v>
      </c>
      <c r="M276" s="43" t="s">
        <v>599</v>
      </c>
    </row>
    <row r="277" spans="1:13" ht="13.5">
      <c r="A277" s="33" t="s">
        <v>989</v>
      </c>
      <c r="B277" s="43" t="s">
        <v>971</v>
      </c>
      <c r="C277" s="43" t="s">
        <v>1015</v>
      </c>
      <c r="D277" s="33" t="s">
        <v>964</v>
      </c>
      <c r="F277" s="33" t="str">
        <f t="shared" si="27"/>
        <v>K16</v>
      </c>
      <c r="G277" s="43" t="str">
        <f t="shared" si="24"/>
        <v>小笠原容子</v>
      </c>
      <c r="H277" s="40" t="s">
        <v>965</v>
      </c>
      <c r="I277" s="42" t="s">
        <v>773</v>
      </c>
      <c r="J277" s="39">
        <v>1964</v>
      </c>
      <c r="K277" s="180">
        <f t="shared" si="26"/>
        <v>51</v>
      </c>
      <c r="L277" s="177" t="str">
        <f t="shared" si="25"/>
        <v>OK</v>
      </c>
      <c r="M277" s="43" t="s">
        <v>599</v>
      </c>
    </row>
    <row r="278" spans="1:13" ht="13.5">
      <c r="A278" s="33" t="s">
        <v>992</v>
      </c>
      <c r="B278" s="43" t="s">
        <v>1016</v>
      </c>
      <c r="C278" s="43" t="s">
        <v>1017</v>
      </c>
      <c r="D278" s="33" t="s">
        <v>964</v>
      </c>
      <c r="F278" s="33" t="str">
        <f t="shared" si="27"/>
        <v>K17</v>
      </c>
      <c r="G278" s="43" t="str">
        <f t="shared" si="24"/>
        <v>梶木和子</v>
      </c>
      <c r="H278" s="40" t="s">
        <v>965</v>
      </c>
      <c r="I278" s="42" t="s">
        <v>773</v>
      </c>
      <c r="J278" s="39">
        <v>1960</v>
      </c>
      <c r="K278" s="180">
        <f t="shared" si="26"/>
        <v>55</v>
      </c>
      <c r="L278" s="177" t="str">
        <f t="shared" si="25"/>
        <v>OK</v>
      </c>
      <c r="M278" s="33" t="s">
        <v>51</v>
      </c>
    </row>
    <row r="279" spans="1:13" ht="13.5">
      <c r="A279" s="33" t="s">
        <v>994</v>
      </c>
      <c r="B279" s="43" t="s">
        <v>757</v>
      </c>
      <c r="C279" s="43" t="s">
        <v>1018</v>
      </c>
      <c r="D279" s="33" t="s">
        <v>964</v>
      </c>
      <c r="F279" s="33" t="str">
        <f t="shared" si="27"/>
        <v>K18</v>
      </c>
      <c r="G279" s="43" t="str">
        <f t="shared" si="24"/>
        <v>田中和枝</v>
      </c>
      <c r="H279" s="40" t="s">
        <v>965</v>
      </c>
      <c r="I279" s="42" t="s">
        <v>773</v>
      </c>
      <c r="J279" s="39">
        <v>1965</v>
      </c>
      <c r="K279" s="180">
        <f t="shared" si="26"/>
        <v>50</v>
      </c>
      <c r="L279" s="177" t="str">
        <f t="shared" si="25"/>
        <v>OK</v>
      </c>
      <c r="M279" s="43" t="s">
        <v>599</v>
      </c>
    </row>
    <row r="280" spans="1:13" ht="13.5">
      <c r="A280" s="33" t="s">
        <v>995</v>
      </c>
      <c r="B280" s="43" t="s">
        <v>1019</v>
      </c>
      <c r="C280" s="43" t="s">
        <v>932</v>
      </c>
      <c r="D280" s="33" t="s">
        <v>964</v>
      </c>
      <c r="F280" s="33" t="str">
        <f t="shared" si="27"/>
        <v>K19</v>
      </c>
      <c r="G280" s="43" t="str">
        <f t="shared" si="24"/>
        <v>永松貴子</v>
      </c>
      <c r="H280" s="40" t="s">
        <v>965</v>
      </c>
      <c r="I280" s="42" t="s">
        <v>773</v>
      </c>
      <c r="J280" s="39">
        <v>1962</v>
      </c>
      <c r="K280" s="180">
        <f t="shared" si="26"/>
        <v>53</v>
      </c>
      <c r="L280" s="177" t="str">
        <f t="shared" si="25"/>
        <v>OK</v>
      </c>
      <c r="M280" s="33" t="s">
        <v>51</v>
      </c>
    </row>
    <row r="281" spans="1:13" ht="13.5">
      <c r="A281" s="33" t="s">
        <v>998</v>
      </c>
      <c r="B281" s="43" t="s">
        <v>1020</v>
      </c>
      <c r="C281" s="43" t="s">
        <v>1021</v>
      </c>
      <c r="D281" s="33" t="s">
        <v>964</v>
      </c>
      <c r="F281" s="33" t="str">
        <f t="shared" si="27"/>
        <v>K20</v>
      </c>
      <c r="G281" s="43" t="str">
        <f t="shared" si="24"/>
        <v>福永裕美</v>
      </c>
      <c r="H281" s="40" t="s">
        <v>965</v>
      </c>
      <c r="I281" s="42" t="s">
        <v>773</v>
      </c>
      <c r="J281" s="39">
        <v>1963</v>
      </c>
      <c r="K281" s="180">
        <f t="shared" si="26"/>
        <v>52</v>
      </c>
      <c r="L281" s="177" t="str">
        <f t="shared" si="25"/>
        <v>OK</v>
      </c>
      <c r="M281" s="43" t="s">
        <v>599</v>
      </c>
    </row>
    <row r="282" spans="1:13" ht="13.5">
      <c r="A282" s="33" t="s">
        <v>999</v>
      </c>
      <c r="B282" s="43" t="s">
        <v>52</v>
      </c>
      <c r="C282" s="43" t="s">
        <v>53</v>
      </c>
      <c r="D282" s="33" t="s">
        <v>964</v>
      </c>
      <c r="F282" s="33" t="str">
        <f t="shared" si="27"/>
        <v>K21</v>
      </c>
      <c r="G282" s="43" t="str">
        <f t="shared" si="24"/>
        <v>山口美由希</v>
      </c>
      <c r="H282" s="40" t="s">
        <v>965</v>
      </c>
      <c r="I282" s="42" t="s">
        <v>773</v>
      </c>
      <c r="J282" s="36">
        <v>1989</v>
      </c>
      <c r="K282" s="180">
        <f t="shared" si="26"/>
        <v>26</v>
      </c>
      <c r="L282" s="177" t="str">
        <f t="shared" si="25"/>
        <v>OK</v>
      </c>
      <c r="M282" s="43" t="s">
        <v>599</v>
      </c>
    </row>
    <row r="283" spans="1:13" ht="13.5">
      <c r="A283" s="33" t="s">
        <v>1000</v>
      </c>
      <c r="B283" s="33" t="s">
        <v>54</v>
      </c>
      <c r="C283" s="33" t="s">
        <v>55</v>
      </c>
      <c r="D283" s="33" t="s">
        <v>964</v>
      </c>
      <c r="E283" s="33" t="s">
        <v>44</v>
      </c>
      <c r="F283" s="33" t="str">
        <f t="shared" si="27"/>
        <v>K22</v>
      </c>
      <c r="G283" s="33" t="str">
        <f t="shared" si="24"/>
        <v>上村悠大</v>
      </c>
      <c r="H283" s="40" t="s">
        <v>965</v>
      </c>
      <c r="I283" s="40" t="s">
        <v>492</v>
      </c>
      <c r="J283" s="36">
        <v>2001</v>
      </c>
      <c r="K283" s="180">
        <f t="shared" si="26"/>
        <v>14</v>
      </c>
      <c r="L283" s="177" t="str">
        <f t="shared" si="25"/>
        <v>OK</v>
      </c>
      <c r="M283" s="33" t="s">
        <v>51</v>
      </c>
    </row>
    <row r="284" spans="1:13" ht="13.5">
      <c r="A284" s="33" t="s">
        <v>1003</v>
      </c>
      <c r="B284" s="34" t="s">
        <v>56</v>
      </c>
      <c r="C284" s="34" t="s">
        <v>57</v>
      </c>
      <c r="D284" s="34" t="s">
        <v>964</v>
      </c>
      <c r="E284" s="34"/>
      <c r="F284" s="33" t="str">
        <f t="shared" si="27"/>
        <v>K23</v>
      </c>
      <c r="G284" s="34" t="str">
        <f t="shared" si="24"/>
        <v>中西勇夫</v>
      </c>
      <c r="H284" s="40" t="s">
        <v>965</v>
      </c>
      <c r="I284" s="40" t="s">
        <v>492</v>
      </c>
      <c r="J284" s="39">
        <v>1986</v>
      </c>
      <c r="K284" s="180">
        <f t="shared" si="26"/>
        <v>29</v>
      </c>
      <c r="L284" s="177" t="str">
        <f t="shared" si="25"/>
        <v>OK</v>
      </c>
      <c r="M284" s="43" t="s">
        <v>599</v>
      </c>
    </row>
    <row r="285" spans="1:13" ht="13.5">
      <c r="A285" s="33" t="s">
        <v>1005</v>
      </c>
      <c r="B285" s="34" t="s">
        <v>58</v>
      </c>
      <c r="C285" s="33" t="s">
        <v>59</v>
      </c>
      <c r="D285" s="34" t="s">
        <v>964</v>
      </c>
      <c r="F285" s="33" t="str">
        <f t="shared" si="27"/>
        <v>K24</v>
      </c>
      <c r="G285" s="33" t="str">
        <f t="shared" si="24"/>
        <v>大島浩範</v>
      </c>
      <c r="H285" s="40" t="s">
        <v>965</v>
      </c>
      <c r="I285" s="40" t="s">
        <v>492</v>
      </c>
      <c r="J285" s="36">
        <v>1988</v>
      </c>
      <c r="K285" s="180">
        <f t="shared" si="26"/>
        <v>27</v>
      </c>
      <c r="L285" s="177" t="str">
        <f t="shared" si="25"/>
        <v>OK</v>
      </c>
      <c r="M285" s="33" t="s">
        <v>60</v>
      </c>
    </row>
    <row r="286" spans="1:13" ht="13.5">
      <c r="A286" s="33" t="s">
        <v>1006</v>
      </c>
      <c r="B286" s="33" t="s">
        <v>1232</v>
      </c>
      <c r="C286" s="33" t="s">
        <v>527</v>
      </c>
      <c r="D286" s="34" t="s">
        <v>964</v>
      </c>
      <c r="F286" s="33" t="str">
        <f t="shared" si="27"/>
        <v>K25</v>
      </c>
      <c r="G286" s="33" t="str">
        <f t="shared" si="24"/>
        <v>佐藤雅幸</v>
      </c>
      <c r="H286" s="40" t="s">
        <v>965</v>
      </c>
      <c r="I286" s="40" t="s">
        <v>61</v>
      </c>
      <c r="J286" s="36">
        <v>1978</v>
      </c>
      <c r="K286" s="180">
        <f t="shared" si="26"/>
        <v>37</v>
      </c>
      <c r="L286" s="177" t="str">
        <f t="shared" si="25"/>
        <v>OK</v>
      </c>
      <c r="M286" s="33" t="s">
        <v>62</v>
      </c>
    </row>
    <row r="287" spans="1:13" ht="13.5">
      <c r="A287" s="33" t="s">
        <v>1008</v>
      </c>
      <c r="B287" s="33" t="s">
        <v>63</v>
      </c>
      <c r="C287" s="33" t="s">
        <v>64</v>
      </c>
      <c r="D287" s="34" t="s">
        <v>964</v>
      </c>
      <c r="F287" s="33" t="str">
        <f t="shared" si="27"/>
        <v>K26</v>
      </c>
      <c r="G287" s="33" t="str">
        <f t="shared" si="24"/>
        <v>上村　武</v>
      </c>
      <c r="H287" s="40" t="s">
        <v>965</v>
      </c>
      <c r="I287" s="40" t="s">
        <v>61</v>
      </c>
      <c r="J287" s="36">
        <v>1978</v>
      </c>
      <c r="K287" s="180">
        <f t="shared" si="26"/>
        <v>37</v>
      </c>
      <c r="L287" s="177" t="str">
        <f t="shared" si="25"/>
        <v>OK</v>
      </c>
      <c r="M287" s="33" t="s">
        <v>62</v>
      </c>
    </row>
    <row r="288" spans="1:13" ht="13.5">
      <c r="A288" s="33" t="s">
        <v>1009</v>
      </c>
      <c r="B288" s="33" t="s">
        <v>65</v>
      </c>
      <c r="C288" s="33" t="s">
        <v>66</v>
      </c>
      <c r="D288" s="34" t="s">
        <v>964</v>
      </c>
      <c r="F288" s="33" t="str">
        <f t="shared" si="27"/>
        <v>K27</v>
      </c>
      <c r="G288" s="33" t="str">
        <f t="shared" si="24"/>
        <v>西田和教</v>
      </c>
      <c r="H288" s="40" t="s">
        <v>965</v>
      </c>
      <c r="I288" s="40" t="s">
        <v>61</v>
      </c>
      <c r="J288" s="36">
        <v>1961</v>
      </c>
      <c r="K288" s="180">
        <f t="shared" si="26"/>
        <v>54</v>
      </c>
      <c r="L288" s="177" t="str">
        <f t="shared" si="25"/>
        <v>OK</v>
      </c>
      <c r="M288" s="33" t="s">
        <v>62</v>
      </c>
    </row>
    <row r="289" spans="1:13" ht="13.5">
      <c r="A289" s="33" t="s">
        <v>1012</v>
      </c>
      <c r="B289" s="43" t="s">
        <v>67</v>
      </c>
      <c r="C289" s="43" t="s">
        <v>68</v>
      </c>
      <c r="D289" s="34" t="s">
        <v>964</v>
      </c>
      <c r="F289" s="33" t="str">
        <f t="shared" si="27"/>
        <v>K28</v>
      </c>
      <c r="G289" s="43" t="str">
        <f t="shared" si="24"/>
        <v>村田彩子</v>
      </c>
      <c r="H289" s="40" t="s">
        <v>965</v>
      </c>
      <c r="I289" s="42" t="s">
        <v>552</v>
      </c>
      <c r="J289" s="36">
        <v>1967</v>
      </c>
      <c r="K289" s="180">
        <f t="shared" si="26"/>
        <v>48</v>
      </c>
      <c r="L289" s="177" t="str">
        <f t="shared" si="25"/>
        <v>OK</v>
      </c>
      <c r="M289" s="33" t="s">
        <v>581</v>
      </c>
    </row>
    <row r="290" spans="1:13" ht="13.5">
      <c r="A290" s="33" t="s">
        <v>1013</v>
      </c>
      <c r="B290" s="43" t="s">
        <v>1206</v>
      </c>
      <c r="C290" s="43" t="s">
        <v>1207</v>
      </c>
      <c r="D290" s="34" t="s">
        <v>964</v>
      </c>
      <c r="F290" s="33" t="str">
        <f t="shared" si="27"/>
        <v>K29</v>
      </c>
      <c r="G290" s="43" t="str">
        <f>B290&amp;C290</f>
        <v>布藤江実子</v>
      </c>
      <c r="H290" s="40" t="s">
        <v>965</v>
      </c>
      <c r="I290" s="42" t="s">
        <v>389</v>
      </c>
      <c r="J290" s="39">
        <v>1965</v>
      </c>
      <c r="K290" s="180">
        <f t="shared" si="26"/>
        <v>50</v>
      </c>
      <c r="L290" s="177" t="str">
        <f t="shared" si="25"/>
        <v>OK</v>
      </c>
      <c r="M290" s="33" t="s">
        <v>69</v>
      </c>
    </row>
    <row r="291" spans="1:13" ht="13.5">
      <c r="A291" s="33" t="s">
        <v>1014</v>
      </c>
      <c r="B291" s="33" t="s">
        <v>70</v>
      </c>
      <c r="C291" s="33" t="s">
        <v>71</v>
      </c>
      <c r="D291" s="34" t="s">
        <v>964</v>
      </c>
      <c r="F291" s="33" t="str">
        <f t="shared" si="27"/>
        <v>K30</v>
      </c>
      <c r="G291" s="33" t="str">
        <f>B291&amp;C291</f>
        <v>田中　淳</v>
      </c>
      <c r="H291" s="40" t="s">
        <v>965</v>
      </c>
      <c r="I291" s="40" t="s">
        <v>1560</v>
      </c>
      <c r="J291" s="36">
        <v>1989</v>
      </c>
      <c r="K291" s="180">
        <f t="shared" si="26"/>
        <v>26</v>
      </c>
      <c r="L291" s="177" t="str">
        <f t="shared" si="25"/>
        <v>OK</v>
      </c>
      <c r="M291" s="43" t="s">
        <v>72</v>
      </c>
    </row>
    <row r="292" spans="1:13" ht="13.5">
      <c r="A292" s="33" t="s">
        <v>73</v>
      </c>
      <c r="B292" s="33" t="s">
        <v>74</v>
      </c>
      <c r="C292" s="33" t="s">
        <v>75</v>
      </c>
      <c r="D292" s="34" t="s">
        <v>964</v>
      </c>
      <c r="F292" s="33" t="str">
        <f t="shared" si="27"/>
        <v>K31</v>
      </c>
      <c r="G292" s="33" t="str">
        <f>B292&amp;C292</f>
        <v>菅野喜久</v>
      </c>
      <c r="H292" s="40" t="s">
        <v>965</v>
      </c>
      <c r="I292" s="40" t="s">
        <v>76</v>
      </c>
      <c r="J292" s="36">
        <v>1962</v>
      </c>
      <c r="K292" s="36">
        <f t="shared" si="26"/>
        <v>53</v>
      </c>
      <c r="L292" s="177" t="str">
        <f t="shared" si="25"/>
        <v>OK</v>
      </c>
      <c r="M292" s="43" t="s">
        <v>77</v>
      </c>
    </row>
    <row r="293" spans="1:13" ht="13.5">
      <c r="A293" s="33" t="s">
        <v>78</v>
      </c>
      <c r="B293" s="33" t="s">
        <v>79</v>
      </c>
      <c r="C293" s="33" t="s">
        <v>80</v>
      </c>
      <c r="D293" s="34" t="s">
        <v>964</v>
      </c>
      <c r="F293" s="33" t="str">
        <f t="shared" si="27"/>
        <v>K32</v>
      </c>
      <c r="G293" s="33" t="str">
        <f>B293&amp;C293</f>
        <v>宮村知宏</v>
      </c>
      <c r="H293" s="40" t="s">
        <v>965</v>
      </c>
      <c r="I293" s="40" t="s">
        <v>1560</v>
      </c>
      <c r="J293" s="36">
        <v>1971</v>
      </c>
      <c r="K293" s="36">
        <f t="shared" si="26"/>
        <v>44</v>
      </c>
      <c r="L293" s="177" t="str">
        <f t="shared" si="25"/>
        <v>OK</v>
      </c>
      <c r="M293" s="33" t="s">
        <v>81</v>
      </c>
    </row>
    <row r="294" spans="6:12" ht="13.5">
      <c r="F294" s="177"/>
      <c r="H294" s="40"/>
      <c r="I294" s="40"/>
      <c r="L294" s="177"/>
    </row>
    <row r="295" spans="6:12" ht="13.5">
      <c r="F295" s="177"/>
      <c r="H295" s="40"/>
      <c r="I295" s="40"/>
      <c r="L295" s="177"/>
    </row>
    <row r="296" spans="6:12" ht="13.5">
      <c r="F296" s="177"/>
      <c r="H296" s="40"/>
      <c r="I296" s="40"/>
      <c r="L296" s="177"/>
    </row>
    <row r="297" spans="6:12" ht="13.5">
      <c r="F297" s="177"/>
      <c r="H297" s="40"/>
      <c r="I297" s="40"/>
      <c r="L297" s="177"/>
    </row>
    <row r="298" spans="6:12" ht="13.5">
      <c r="F298" s="177"/>
      <c r="H298" s="40"/>
      <c r="I298" s="40"/>
      <c r="L298" s="177">
        <f aca="true" t="shared" si="28" ref="L298:L307">IF(G298="","",IF(COUNTIF($G$19:$G$580,G298)&gt;1,"2重登録","OK"))</f>
      </c>
    </row>
    <row r="299" spans="6:12" ht="13.5">
      <c r="F299" s="177"/>
      <c r="H299" s="40"/>
      <c r="I299" s="40"/>
      <c r="L299" s="177">
        <f t="shared" si="28"/>
      </c>
    </row>
    <row r="300" spans="6:12" ht="13.5">
      <c r="F300" s="177"/>
      <c r="H300" s="40"/>
      <c r="I300" s="40"/>
      <c r="L300" s="177">
        <f t="shared" si="28"/>
      </c>
    </row>
    <row r="301" spans="6:12" ht="13.5">
      <c r="F301" s="177"/>
      <c r="H301" s="40"/>
      <c r="I301" s="40"/>
      <c r="L301" s="177">
        <f t="shared" si="28"/>
      </c>
    </row>
    <row r="302" spans="6:12" ht="13.5">
      <c r="F302" s="177"/>
      <c r="H302" s="40"/>
      <c r="I302" s="40"/>
      <c r="L302" s="177">
        <f t="shared" si="28"/>
      </c>
    </row>
    <row r="303" spans="6:12" ht="13.5">
      <c r="F303" s="177"/>
      <c r="H303" s="40"/>
      <c r="I303" s="40"/>
      <c r="L303" s="177">
        <f t="shared" si="28"/>
      </c>
    </row>
    <row r="304" spans="6:12" ht="13.5">
      <c r="F304" s="177"/>
      <c r="H304" s="40"/>
      <c r="I304" s="40"/>
      <c r="L304" s="177">
        <f t="shared" si="28"/>
      </c>
    </row>
    <row r="305" spans="6:12" ht="13.5">
      <c r="F305" s="177"/>
      <c r="H305" s="40"/>
      <c r="I305" s="40"/>
      <c r="L305" s="177">
        <f t="shared" si="28"/>
      </c>
    </row>
    <row r="306" spans="6:12" ht="13.5">
      <c r="F306" s="177"/>
      <c r="H306" s="40"/>
      <c r="I306" s="40"/>
      <c r="L306" s="177">
        <f t="shared" si="28"/>
      </c>
    </row>
    <row r="307" spans="6:12" ht="13.5">
      <c r="F307" s="177"/>
      <c r="H307" s="40"/>
      <c r="I307" s="40"/>
      <c r="L307" s="177">
        <f t="shared" si="28"/>
      </c>
    </row>
    <row r="308" spans="6:12" ht="13.5">
      <c r="F308" s="177"/>
      <c r="H308" s="40"/>
      <c r="I308" s="40"/>
      <c r="L308" s="177"/>
    </row>
    <row r="309" spans="6:12" ht="13.5">
      <c r="F309" s="177"/>
      <c r="H309" s="40"/>
      <c r="I309" s="40"/>
      <c r="L309" s="177"/>
    </row>
    <row r="310" spans="6:12" ht="13.5">
      <c r="F310" s="177"/>
      <c r="H310" s="40"/>
      <c r="I310" s="40"/>
      <c r="L310" s="177"/>
    </row>
    <row r="311" spans="6:12" ht="13.5">
      <c r="F311" s="177"/>
      <c r="H311" s="40"/>
      <c r="I311" s="40"/>
      <c r="L311" s="177"/>
    </row>
    <row r="312" spans="6:12" ht="13.5">
      <c r="F312" s="177"/>
      <c r="H312" s="40"/>
      <c r="I312" s="40"/>
      <c r="L312" s="177"/>
    </row>
    <row r="313" spans="6:12" ht="13.5">
      <c r="F313" s="177"/>
      <c r="H313" s="40"/>
      <c r="I313" s="40"/>
      <c r="L313" s="177"/>
    </row>
    <row r="314" spans="6:12" ht="13.5">
      <c r="F314" s="177"/>
      <c r="H314" s="40"/>
      <c r="I314" s="40"/>
      <c r="L314" s="177"/>
    </row>
    <row r="315" spans="6:12" ht="13.5">
      <c r="F315" s="177"/>
      <c r="H315" s="40"/>
      <c r="I315" s="40"/>
      <c r="L315" s="177"/>
    </row>
    <row r="316" spans="6:12" ht="13.5">
      <c r="F316" s="177"/>
      <c r="H316" s="40"/>
      <c r="I316" s="40"/>
      <c r="L316" s="177"/>
    </row>
    <row r="317" spans="6:12" ht="13.5">
      <c r="F317" s="177"/>
      <c r="H317" s="40"/>
      <c r="I317" s="40"/>
      <c r="L317" s="177"/>
    </row>
    <row r="318" spans="6:12" ht="13.5">
      <c r="F318" s="177"/>
      <c r="H318" s="40"/>
      <c r="I318" s="40"/>
      <c r="L318" s="177"/>
    </row>
    <row r="319" spans="6:12" ht="13.5">
      <c r="F319" s="177"/>
      <c r="H319" s="40"/>
      <c r="I319" s="40"/>
      <c r="L319" s="177"/>
    </row>
    <row r="320" spans="6:12" ht="13.5">
      <c r="F320" s="177"/>
      <c r="H320" s="40"/>
      <c r="I320" s="40"/>
      <c r="L320" s="177"/>
    </row>
    <row r="321" spans="2:12" ht="13.5">
      <c r="B321" s="691" t="s">
        <v>528</v>
      </c>
      <c r="C321" s="691"/>
      <c r="D321" s="681" t="s">
        <v>529</v>
      </c>
      <c r="E321" s="681"/>
      <c r="F321" s="681"/>
      <c r="G321" s="681"/>
      <c r="H321" s="40"/>
      <c r="I321" s="40"/>
      <c r="L321" s="177">
        <f>IF(G321="","",IF(COUNTIF($G$19:$G$580,G321)&gt;1,"2重登録","OK"))</f>
      </c>
    </row>
    <row r="322" spans="2:12" ht="13.5">
      <c r="B322" s="691"/>
      <c r="C322" s="691"/>
      <c r="D322" s="681"/>
      <c r="E322" s="681"/>
      <c r="F322" s="681"/>
      <c r="G322" s="681"/>
      <c r="H322" s="40"/>
      <c r="I322" s="40"/>
      <c r="L322" s="177">
        <f>IF(G322="","",IF(COUNTIF($G$19:$G$580,G322)&gt;1,"2重登録","OK"))</f>
      </c>
    </row>
    <row r="323" spans="6:12" ht="13.5">
      <c r="F323" s="177"/>
      <c r="G323" s="33" t="s">
        <v>575</v>
      </c>
      <c r="H323" s="33" t="s">
        <v>576</v>
      </c>
      <c r="I323" s="40"/>
      <c r="L323" s="177"/>
    </row>
    <row r="324" spans="6:12" ht="13.5">
      <c r="F324" s="177"/>
      <c r="G324" s="50">
        <f>COUNTIF(M325:M372,"東近江市")</f>
        <v>15</v>
      </c>
      <c r="H324" s="784">
        <f>(G324/RIGHT(A371,2))</f>
        <v>0.32608695652173914</v>
      </c>
      <c r="I324" s="784"/>
      <c r="J324" s="784"/>
      <c r="L324" s="177"/>
    </row>
    <row r="325" spans="2:12" ht="13.5">
      <c r="B325" s="37" t="s">
        <v>1022</v>
      </c>
      <c r="C325" s="37"/>
      <c r="D325" s="175" t="s">
        <v>1393</v>
      </c>
      <c r="E325" s="175"/>
      <c r="F325" s="175"/>
      <c r="G325" s="50"/>
      <c r="H325" s="51" t="s">
        <v>1394</v>
      </c>
      <c r="I325" s="40"/>
      <c r="K325" s="180"/>
      <c r="L325" s="177"/>
    </row>
    <row r="326" spans="1:14" s="44" customFormat="1" ht="13.5">
      <c r="A326" s="203" t="s">
        <v>82</v>
      </c>
      <c r="B326" s="204" t="s">
        <v>1023</v>
      </c>
      <c r="C326" s="204" t="s">
        <v>1024</v>
      </c>
      <c r="D326" s="37" t="s">
        <v>1022</v>
      </c>
      <c r="E326" s="59"/>
      <c r="F326" s="203" t="s">
        <v>82</v>
      </c>
      <c r="G326" s="33" t="str">
        <f>B326&amp;C326</f>
        <v>安久智之</v>
      </c>
      <c r="H326" s="37" t="s">
        <v>1022</v>
      </c>
      <c r="I326" s="59" t="s">
        <v>1521</v>
      </c>
      <c r="J326" s="205">
        <v>1982</v>
      </c>
      <c r="K326" s="180">
        <f>IF(J326="","",(2013-J326))</f>
        <v>31</v>
      </c>
      <c r="L326" s="177" t="str">
        <f aca="true" t="shared" si="29" ref="L326:L361">IF(G326="","",IF(COUNTIF($G$3:$G$623,G326)&gt;1,"2重登録","OK"))</f>
        <v>OK</v>
      </c>
      <c r="M326" s="206" t="s">
        <v>532</v>
      </c>
      <c r="N326" s="59"/>
    </row>
    <row r="327" spans="1:14" s="44" customFormat="1" ht="13.5">
      <c r="A327" s="203" t="s">
        <v>533</v>
      </c>
      <c r="B327" s="204" t="s">
        <v>1025</v>
      </c>
      <c r="C327" s="204" t="s">
        <v>1026</v>
      </c>
      <c r="D327" s="37" t="s">
        <v>1022</v>
      </c>
      <c r="E327" s="59"/>
      <c r="F327" s="203" t="s">
        <v>533</v>
      </c>
      <c r="G327" s="33" t="str">
        <f aca="true" t="shared" si="30" ref="G327:G370">B327&amp;C327</f>
        <v>伊藤弘将</v>
      </c>
      <c r="H327" s="37" t="s">
        <v>1022</v>
      </c>
      <c r="I327" s="59" t="s">
        <v>492</v>
      </c>
      <c r="J327" s="205">
        <v>1975</v>
      </c>
      <c r="K327" s="180">
        <f aca="true" t="shared" si="31" ref="K327:K370">IF(J327="","",(2013-J327))</f>
        <v>38</v>
      </c>
      <c r="L327" s="177" t="str">
        <f t="shared" si="29"/>
        <v>OK</v>
      </c>
      <c r="M327" s="206" t="s">
        <v>532</v>
      </c>
      <c r="N327" s="59"/>
    </row>
    <row r="328" spans="1:14" s="44" customFormat="1" ht="13.5">
      <c r="A328" s="203" t="s">
        <v>1027</v>
      </c>
      <c r="B328" s="204" t="s">
        <v>534</v>
      </c>
      <c r="C328" s="204" t="s">
        <v>1321</v>
      </c>
      <c r="D328" s="37" t="s">
        <v>1022</v>
      </c>
      <c r="E328" s="59"/>
      <c r="F328" s="203" t="s">
        <v>1027</v>
      </c>
      <c r="G328" s="33" t="str">
        <f t="shared" si="30"/>
        <v>稲泉　聡</v>
      </c>
      <c r="H328" s="37" t="s">
        <v>1022</v>
      </c>
      <c r="I328" s="59" t="s">
        <v>481</v>
      </c>
      <c r="J328" s="205">
        <v>1967</v>
      </c>
      <c r="K328" s="180">
        <f t="shared" si="31"/>
        <v>46</v>
      </c>
      <c r="L328" s="177" t="str">
        <f t="shared" si="29"/>
        <v>OK</v>
      </c>
      <c r="M328" s="205" t="s">
        <v>535</v>
      </c>
      <c r="N328" s="59"/>
    </row>
    <row r="329" spans="1:14" s="44" customFormat="1" ht="13.5">
      <c r="A329" s="203" t="s">
        <v>1028</v>
      </c>
      <c r="B329" s="204" t="s">
        <v>1029</v>
      </c>
      <c r="C329" s="204" t="s">
        <v>1030</v>
      </c>
      <c r="D329" s="37" t="s">
        <v>1022</v>
      </c>
      <c r="E329" s="59"/>
      <c r="F329" s="203" t="s">
        <v>1028</v>
      </c>
      <c r="G329" s="33" t="str">
        <f t="shared" si="30"/>
        <v>岡川謙二</v>
      </c>
      <c r="H329" s="37" t="s">
        <v>1022</v>
      </c>
      <c r="I329" s="59" t="s">
        <v>484</v>
      </c>
      <c r="J329" s="205">
        <v>1967</v>
      </c>
      <c r="K329" s="180">
        <f t="shared" si="31"/>
        <v>46</v>
      </c>
      <c r="L329" s="177" t="str">
        <f t="shared" si="29"/>
        <v>OK</v>
      </c>
      <c r="M329" s="205" t="s">
        <v>535</v>
      </c>
      <c r="N329" s="59"/>
    </row>
    <row r="330" spans="1:14" s="44" customFormat="1" ht="13.5">
      <c r="A330" s="203" t="s">
        <v>1031</v>
      </c>
      <c r="B330" s="204" t="s">
        <v>1032</v>
      </c>
      <c r="C330" s="204" t="s">
        <v>1033</v>
      </c>
      <c r="D330" s="37" t="s">
        <v>1022</v>
      </c>
      <c r="E330" s="59"/>
      <c r="F330" s="203" t="s">
        <v>1031</v>
      </c>
      <c r="G330" s="33" t="str">
        <f t="shared" si="30"/>
        <v>岡田貴行</v>
      </c>
      <c r="H330" s="37" t="s">
        <v>1022</v>
      </c>
      <c r="I330" s="59" t="s">
        <v>484</v>
      </c>
      <c r="J330" s="205">
        <v>1983</v>
      </c>
      <c r="K330" s="180">
        <f t="shared" si="31"/>
        <v>30</v>
      </c>
      <c r="L330" s="177" t="str">
        <f t="shared" si="29"/>
        <v>OK</v>
      </c>
      <c r="M330" s="205" t="s">
        <v>535</v>
      </c>
      <c r="N330" s="59"/>
    </row>
    <row r="331" spans="1:14" s="44" customFormat="1" ht="13.5">
      <c r="A331" s="203" t="s">
        <v>1034</v>
      </c>
      <c r="B331" s="204" t="s">
        <v>1035</v>
      </c>
      <c r="C331" s="204" t="s">
        <v>1036</v>
      </c>
      <c r="D331" s="37" t="s">
        <v>1022</v>
      </c>
      <c r="E331" s="59"/>
      <c r="F331" s="203" t="s">
        <v>1034</v>
      </c>
      <c r="G331" s="33" t="str">
        <f t="shared" si="30"/>
        <v>河野浩一</v>
      </c>
      <c r="H331" s="37" t="s">
        <v>1022</v>
      </c>
      <c r="I331" s="59" t="s">
        <v>484</v>
      </c>
      <c r="J331" s="205">
        <v>1968</v>
      </c>
      <c r="K331" s="180">
        <f t="shared" si="31"/>
        <v>45</v>
      </c>
      <c r="L331" s="177" t="str">
        <f t="shared" si="29"/>
        <v>OK</v>
      </c>
      <c r="M331" s="206" t="s">
        <v>532</v>
      </c>
      <c r="N331" s="59"/>
    </row>
    <row r="332" spans="1:14" s="44" customFormat="1" ht="13.5">
      <c r="A332" s="203" t="s">
        <v>1037</v>
      </c>
      <c r="B332" s="204" t="s">
        <v>844</v>
      </c>
      <c r="C332" s="204" t="s">
        <v>1041</v>
      </c>
      <c r="D332" s="37" t="s">
        <v>1022</v>
      </c>
      <c r="E332" s="59"/>
      <c r="F332" s="203" t="s">
        <v>1037</v>
      </c>
      <c r="G332" s="33" t="str">
        <f t="shared" si="30"/>
        <v>児玉雅弘</v>
      </c>
      <c r="H332" s="37" t="s">
        <v>1022</v>
      </c>
      <c r="I332" s="59" t="s">
        <v>481</v>
      </c>
      <c r="J332" s="205">
        <v>1965</v>
      </c>
      <c r="K332" s="180">
        <f t="shared" si="31"/>
        <v>48</v>
      </c>
      <c r="L332" s="177" t="str">
        <f t="shared" si="29"/>
        <v>OK</v>
      </c>
      <c r="M332" s="205" t="s">
        <v>396</v>
      </c>
      <c r="N332" s="59"/>
    </row>
    <row r="333" spans="1:14" s="44" customFormat="1" ht="13.5">
      <c r="A333" s="207" t="s">
        <v>1038</v>
      </c>
      <c r="B333" s="208" t="s">
        <v>83</v>
      </c>
      <c r="C333" s="208" t="s">
        <v>84</v>
      </c>
      <c r="D333" s="209" t="s">
        <v>1022</v>
      </c>
      <c r="E333" s="210"/>
      <c r="F333" s="211" t="s">
        <v>1038</v>
      </c>
      <c r="G333" s="62" t="str">
        <f t="shared" si="30"/>
        <v>名田育子</v>
      </c>
      <c r="H333" s="209" t="s">
        <v>1022</v>
      </c>
      <c r="I333" s="212" t="s">
        <v>547</v>
      </c>
      <c r="J333" s="213">
        <v>1953</v>
      </c>
      <c r="K333" s="201">
        <f t="shared" si="31"/>
        <v>60</v>
      </c>
      <c r="L333" s="214" t="str">
        <f t="shared" si="29"/>
        <v>OK</v>
      </c>
      <c r="M333" s="215" t="s">
        <v>532</v>
      </c>
      <c r="N333" s="59"/>
    </row>
    <row r="334" spans="1:13" s="44" customFormat="1" ht="13.5">
      <c r="A334" s="70" t="s">
        <v>1039</v>
      </c>
      <c r="B334" s="216" t="s">
        <v>85</v>
      </c>
      <c r="C334" s="216" t="s">
        <v>726</v>
      </c>
      <c r="D334" s="37" t="s">
        <v>1022</v>
      </c>
      <c r="F334" s="70" t="s">
        <v>86</v>
      </c>
      <c r="G334" s="33" t="str">
        <f t="shared" si="30"/>
        <v>徳永剛</v>
      </c>
      <c r="H334" s="37" t="s">
        <v>1022</v>
      </c>
      <c r="J334" s="217">
        <v>1966</v>
      </c>
      <c r="K334" s="180">
        <f t="shared" si="31"/>
        <v>47</v>
      </c>
      <c r="L334" s="177" t="str">
        <f>IF(G334="","",IF(COUNTIF($G$3:$G$613,G334)&gt;1,"2重登録","OK"))</f>
        <v>OK</v>
      </c>
      <c r="M334" s="218" t="s">
        <v>398</v>
      </c>
    </row>
    <row r="335" spans="1:14" s="44" customFormat="1" ht="13.5">
      <c r="A335" s="203" t="s">
        <v>1040</v>
      </c>
      <c r="B335" s="204" t="s">
        <v>1045</v>
      </c>
      <c r="C335" s="204" t="s">
        <v>1046</v>
      </c>
      <c r="D335" s="37" t="s">
        <v>1022</v>
      </c>
      <c r="E335" s="59"/>
      <c r="F335" s="203" t="s">
        <v>1040</v>
      </c>
      <c r="G335" s="33" t="str">
        <f t="shared" si="30"/>
        <v>杉山邦夫</v>
      </c>
      <c r="H335" s="37" t="s">
        <v>1022</v>
      </c>
      <c r="I335" s="59" t="s">
        <v>492</v>
      </c>
      <c r="J335" s="205">
        <v>1950</v>
      </c>
      <c r="K335" s="180">
        <f t="shared" si="31"/>
        <v>63</v>
      </c>
      <c r="L335" s="177" t="str">
        <f t="shared" si="29"/>
        <v>OK</v>
      </c>
      <c r="M335" s="205" t="s">
        <v>447</v>
      </c>
      <c r="N335" s="59"/>
    </row>
    <row r="336" spans="1:14" s="44" customFormat="1" ht="13.5">
      <c r="A336" s="203" t="s">
        <v>1042</v>
      </c>
      <c r="B336" s="204" t="s">
        <v>1048</v>
      </c>
      <c r="C336" s="204" t="s">
        <v>1049</v>
      </c>
      <c r="D336" s="37" t="s">
        <v>1022</v>
      </c>
      <c r="E336" s="59"/>
      <c r="F336" s="203" t="s">
        <v>1042</v>
      </c>
      <c r="G336" s="33" t="str">
        <f t="shared" si="30"/>
        <v>杉本龍平</v>
      </c>
      <c r="H336" s="37" t="s">
        <v>1022</v>
      </c>
      <c r="I336" s="59" t="s">
        <v>492</v>
      </c>
      <c r="J336" s="205">
        <v>1976</v>
      </c>
      <c r="K336" s="180">
        <f t="shared" si="31"/>
        <v>37</v>
      </c>
      <c r="L336" s="177" t="str">
        <f t="shared" si="29"/>
        <v>OK</v>
      </c>
      <c r="M336" s="205" t="s">
        <v>380</v>
      </c>
      <c r="N336" s="59"/>
    </row>
    <row r="337" spans="1:14" s="44" customFormat="1" ht="13.5">
      <c r="A337" s="203" t="s">
        <v>1043</v>
      </c>
      <c r="B337" s="204" t="s">
        <v>1051</v>
      </c>
      <c r="C337" s="204" t="s">
        <v>1052</v>
      </c>
      <c r="D337" s="37" t="s">
        <v>1022</v>
      </c>
      <c r="E337" s="59"/>
      <c r="F337" s="203" t="s">
        <v>1043</v>
      </c>
      <c r="G337" s="33" t="str">
        <f t="shared" si="30"/>
        <v>西内友也</v>
      </c>
      <c r="H337" s="37" t="s">
        <v>1022</v>
      </c>
      <c r="I337" s="59" t="s">
        <v>87</v>
      </c>
      <c r="J337" s="205">
        <v>1981</v>
      </c>
      <c r="K337" s="180">
        <f t="shared" si="31"/>
        <v>32</v>
      </c>
      <c r="L337" s="177" t="str">
        <f t="shared" si="29"/>
        <v>OK</v>
      </c>
      <c r="M337" s="205" t="s">
        <v>536</v>
      </c>
      <c r="N337" s="59"/>
    </row>
    <row r="338" spans="1:14" s="44" customFormat="1" ht="13.5">
      <c r="A338" s="203" t="s">
        <v>1044</v>
      </c>
      <c r="B338" s="204" t="s">
        <v>1054</v>
      </c>
      <c r="C338" s="204" t="s">
        <v>1055</v>
      </c>
      <c r="D338" s="37" t="s">
        <v>1022</v>
      </c>
      <c r="E338" s="59"/>
      <c r="F338" s="203" t="s">
        <v>1044</v>
      </c>
      <c r="G338" s="33" t="str">
        <f t="shared" si="30"/>
        <v>川原慎洋</v>
      </c>
      <c r="H338" s="37" t="s">
        <v>1022</v>
      </c>
      <c r="I338" s="59" t="s">
        <v>87</v>
      </c>
      <c r="J338" s="205">
        <v>1985</v>
      </c>
      <c r="K338" s="180">
        <f t="shared" si="31"/>
        <v>28</v>
      </c>
      <c r="L338" s="177" t="str">
        <f t="shared" si="29"/>
        <v>OK</v>
      </c>
      <c r="M338" s="205" t="s">
        <v>401</v>
      </c>
      <c r="N338" s="59"/>
    </row>
    <row r="339" spans="1:14" s="44" customFormat="1" ht="13.5">
      <c r="A339" s="203" t="s">
        <v>1047</v>
      </c>
      <c r="B339" s="204" t="s">
        <v>962</v>
      </c>
      <c r="C339" s="204" t="s">
        <v>1057</v>
      </c>
      <c r="D339" s="37" t="s">
        <v>1022</v>
      </c>
      <c r="E339" s="59"/>
      <c r="F339" s="203" t="s">
        <v>1047</v>
      </c>
      <c r="G339" s="33" t="str">
        <f t="shared" si="30"/>
        <v>川上英二</v>
      </c>
      <c r="H339" s="37" t="s">
        <v>1022</v>
      </c>
      <c r="I339" s="59" t="s">
        <v>1229</v>
      </c>
      <c r="J339" s="205">
        <v>1963</v>
      </c>
      <c r="K339" s="180">
        <f t="shared" si="31"/>
        <v>50</v>
      </c>
      <c r="L339" s="177" t="str">
        <f t="shared" si="29"/>
        <v>OK</v>
      </c>
      <c r="M339" s="206" t="s">
        <v>532</v>
      </c>
      <c r="N339" s="59"/>
    </row>
    <row r="340" spans="1:14" s="44" customFormat="1" ht="13.5">
      <c r="A340" s="203" t="s">
        <v>1050</v>
      </c>
      <c r="B340" s="204" t="s">
        <v>1059</v>
      </c>
      <c r="C340" s="204" t="s">
        <v>1060</v>
      </c>
      <c r="D340" s="37" t="s">
        <v>1022</v>
      </c>
      <c r="E340" s="59"/>
      <c r="F340" s="203" t="s">
        <v>1050</v>
      </c>
      <c r="G340" s="33" t="str">
        <f t="shared" si="30"/>
        <v>泉谷純也</v>
      </c>
      <c r="H340" s="37" t="s">
        <v>1022</v>
      </c>
      <c r="I340" s="59" t="s">
        <v>481</v>
      </c>
      <c r="J340" s="205">
        <v>1982</v>
      </c>
      <c r="K340" s="180">
        <f t="shared" si="31"/>
        <v>31</v>
      </c>
      <c r="L340" s="177" t="str">
        <f t="shared" si="29"/>
        <v>OK</v>
      </c>
      <c r="M340" s="206" t="s">
        <v>532</v>
      </c>
      <c r="N340" s="59"/>
    </row>
    <row r="341" spans="1:14" s="44" customFormat="1" ht="13.5">
      <c r="A341" s="203" t="s">
        <v>1053</v>
      </c>
      <c r="B341" s="204" t="s">
        <v>1062</v>
      </c>
      <c r="C341" s="204" t="s">
        <v>1063</v>
      </c>
      <c r="D341" s="37" t="s">
        <v>1022</v>
      </c>
      <c r="E341" s="59"/>
      <c r="F341" s="203" t="s">
        <v>1053</v>
      </c>
      <c r="G341" s="33" t="str">
        <f t="shared" si="30"/>
        <v>浅田隆昭</v>
      </c>
      <c r="H341" s="37" t="s">
        <v>1022</v>
      </c>
      <c r="I341" s="59" t="s">
        <v>481</v>
      </c>
      <c r="J341" s="205">
        <v>1964</v>
      </c>
      <c r="K341" s="180">
        <f t="shared" si="31"/>
        <v>49</v>
      </c>
      <c r="L341" s="177" t="str">
        <f t="shared" si="29"/>
        <v>OK</v>
      </c>
      <c r="M341" s="205" t="s">
        <v>390</v>
      </c>
      <c r="N341" s="59"/>
    </row>
    <row r="342" spans="1:14" s="44" customFormat="1" ht="13.5">
      <c r="A342" s="203" t="s">
        <v>1056</v>
      </c>
      <c r="B342" s="204" t="s">
        <v>1065</v>
      </c>
      <c r="C342" s="204" t="s">
        <v>1066</v>
      </c>
      <c r="D342" s="37" t="s">
        <v>1022</v>
      </c>
      <c r="E342" s="59"/>
      <c r="F342" s="203" t="s">
        <v>1056</v>
      </c>
      <c r="G342" s="33" t="str">
        <f t="shared" si="30"/>
        <v>前田雅人</v>
      </c>
      <c r="H342" s="37" t="s">
        <v>1022</v>
      </c>
      <c r="I342" s="59" t="s">
        <v>87</v>
      </c>
      <c r="J342" s="205">
        <v>1959</v>
      </c>
      <c r="K342" s="180">
        <f t="shared" si="31"/>
        <v>54</v>
      </c>
      <c r="L342" s="177" t="str">
        <f t="shared" si="29"/>
        <v>OK</v>
      </c>
      <c r="M342" s="205" t="s">
        <v>401</v>
      </c>
      <c r="N342" s="59"/>
    </row>
    <row r="343" spans="1:14" s="44" customFormat="1" ht="13.5">
      <c r="A343" s="203" t="s">
        <v>1058</v>
      </c>
      <c r="B343" s="219" t="s">
        <v>384</v>
      </c>
      <c r="C343" s="220" t="s">
        <v>537</v>
      </c>
      <c r="D343" s="37" t="s">
        <v>1022</v>
      </c>
      <c r="E343" s="59"/>
      <c r="F343" s="203" t="s">
        <v>1058</v>
      </c>
      <c r="G343" s="33" t="str">
        <f t="shared" si="30"/>
        <v>土田典人</v>
      </c>
      <c r="H343" s="37" t="s">
        <v>1022</v>
      </c>
      <c r="I343" s="59" t="s">
        <v>1224</v>
      </c>
      <c r="J343" s="205">
        <v>1964</v>
      </c>
      <c r="K343" s="180">
        <f t="shared" si="31"/>
        <v>49</v>
      </c>
      <c r="L343" s="177" t="str">
        <f t="shared" si="29"/>
        <v>OK</v>
      </c>
      <c r="M343" s="205" t="s">
        <v>380</v>
      </c>
      <c r="N343" s="59"/>
    </row>
    <row r="344" spans="1:14" s="44" customFormat="1" ht="13.5">
      <c r="A344" s="221" t="s">
        <v>1061</v>
      </c>
      <c r="B344" s="204" t="s">
        <v>538</v>
      </c>
      <c r="C344" s="204" t="s">
        <v>539</v>
      </c>
      <c r="D344" s="37" t="s">
        <v>1022</v>
      </c>
      <c r="E344" s="59"/>
      <c r="F344" s="203" t="s">
        <v>1061</v>
      </c>
      <c r="G344" s="33" t="str">
        <f t="shared" si="30"/>
        <v>二ツ井裕也</v>
      </c>
      <c r="H344" s="37" t="s">
        <v>1022</v>
      </c>
      <c r="I344" s="59" t="s">
        <v>1224</v>
      </c>
      <c r="J344" s="205">
        <v>1990</v>
      </c>
      <c r="K344" s="180">
        <f t="shared" si="31"/>
        <v>23</v>
      </c>
      <c r="L344" s="177" t="str">
        <f t="shared" si="29"/>
        <v>OK</v>
      </c>
      <c r="M344" s="206" t="s">
        <v>532</v>
      </c>
      <c r="N344" s="59"/>
    </row>
    <row r="345" spans="1:14" s="44" customFormat="1" ht="13.5">
      <c r="A345" s="221" t="s">
        <v>1064</v>
      </c>
      <c r="B345" s="204" t="s">
        <v>540</v>
      </c>
      <c r="C345" s="204" t="s">
        <v>541</v>
      </c>
      <c r="D345" s="37" t="s">
        <v>1022</v>
      </c>
      <c r="E345" s="59"/>
      <c r="F345" s="203" t="s">
        <v>1064</v>
      </c>
      <c r="G345" s="33" t="str">
        <f t="shared" si="30"/>
        <v>森永洋介</v>
      </c>
      <c r="H345" s="37" t="s">
        <v>1022</v>
      </c>
      <c r="I345" s="59" t="s">
        <v>87</v>
      </c>
      <c r="J345" s="205">
        <v>1989</v>
      </c>
      <c r="K345" s="180">
        <f t="shared" si="31"/>
        <v>24</v>
      </c>
      <c r="L345" s="177" t="str">
        <f t="shared" si="29"/>
        <v>OK</v>
      </c>
      <c r="M345" s="203" t="s">
        <v>395</v>
      </c>
      <c r="N345" s="59"/>
    </row>
    <row r="346" spans="1:14" s="44" customFormat="1" ht="13.5">
      <c r="A346" s="203" t="s">
        <v>1067</v>
      </c>
      <c r="B346" s="204" t="s">
        <v>1073</v>
      </c>
      <c r="C346" s="204" t="s">
        <v>1074</v>
      </c>
      <c r="D346" s="37" t="s">
        <v>1022</v>
      </c>
      <c r="E346" s="59"/>
      <c r="F346" s="203" t="s">
        <v>1067</v>
      </c>
      <c r="G346" s="33" t="str">
        <f t="shared" si="30"/>
        <v>冨田哲弥</v>
      </c>
      <c r="H346" s="37" t="s">
        <v>1022</v>
      </c>
      <c r="I346" s="59" t="s">
        <v>87</v>
      </c>
      <c r="J346" s="205">
        <v>1966</v>
      </c>
      <c r="K346" s="180">
        <f t="shared" si="31"/>
        <v>47</v>
      </c>
      <c r="L346" s="177" t="str">
        <f t="shared" si="29"/>
        <v>OK</v>
      </c>
      <c r="M346" s="205" t="s">
        <v>398</v>
      </c>
      <c r="N346" s="59"/>
    </row>
    <row r="347" spans="1:14" s="44" customFormat="1" ht="13.5">
      <c r="A347" s="203" t="s">
        <v>1070</v>
      </c>
      <c r="B347" s="204" t="s">
        <v>916</v>
      </c>
      <c r="C347" s="204" t="s">
        <v>1076</v>
      </c>
      <c r="D347" s="37" t="s">
        <v>1022</v>
      </c>
      <c r="E347" s="59"/>
      <c r="F347" s="203" t="s">
        <v>1070</v>
      </c>
      <c r="G347" s="33" t="str">
        <f t="shared" si="30"/>
        <v>並河康訓</v>
      </c>
      <c r="H347" s="37" t="s">
        <v>1022</v>
      </c>
      <c r="I347" s="59" t="s">
        <v>492</v>
      </c>
      <c r="J347" s="205">
        <v>1959</v>
      </c>
      <c r="K347" s="180">
        <f t="shared" si="31"/>
        <v>54</v>
      </c>
      <c r="L347" s="177" t="str">
        <f t="shared" si="29"/>
        <v>OK</v>
      </c>
      <c r="M347" s="205" t="s">
        <v>535</v>
      </c>
      <c r="N347" s="59"/>
    </row>
    <row r="348" spans="1:14" s="44" customFormat="1" ht="13.5">
      <c r="A348" s="203" t="s">
        <v>1071</v>
      </c>
      <c r="B348" s="204" t="s">
        <v>1078</v>
      </c>
      <c r="C348" s="204" t="s">
        <v>1079</v>
      </c>
      <c r="D348" s="37" t="s">
        <v>1022</v>
      </c>
      <c r="E348" s="59"/>
      <c r="F348" s="203" t="s">
        <v>1071</v>
      </c>
      <c r="G348" s="33" t="str">
        <f t="shared" si="30"/>
        <v>名田一茂</v>
      </c>
      <c r="H348" s="37" t="s">
        <v>1022</v>
      </c>
      <c r="I348" s="59" t="s">
        <v>484</v>
      </c>
      <c r="J348" s="205">
        <v>1953</v>
      </c>
      <c r="K348" s="180">
        <f t="shared" si="31"/>
        <v>60</v>
      </c>
      <c r="L348" s="177" t="str">
        <f t="shared" si="29"/>
        <v>OK</v>
      </c>
      <c r="M348" s="205" t="s">
        <v>532</v>
      </c>
      <c r="N348" s="59"/>
    </row>
    <row r="349" spans="1:14" s="44" customFormat="1" ht="13.5">
      <c r="A349" s="203" t="s">
        <v>1072</v>
      </c>
      <c r="B349" s="204" t="s">
        <v>542</v>
      </c>
      <c r="C349" s="204" t="s">
        <v>88</v>
      </c>
      <c r="D349" s="37" t="s">
        <v>1022</v>
      </c>
      <c r="E349" s="59"/>
      <c r="F349" s="203" t="s">
        <v>1072</v>
      </c>
      <c r="G349" s="33" t="str">
        <f t="shared" si="30"/>
        <v>辰巳悟朗</v>
      </c>
      <c r="H349" s="37" t="s">
        <v>1022</v>
      </c>
      <c r="I349" s="59" t="s">
        <v>1224</v>
      </c>
      <c r="J349" s="205">
        <v>1974</v>
      </c>
      <c r="K349" s="180">
        <f t="shared" si="31"/>
        <v>39</v>
      </c>
      <c r="L349" s="177" t="str">
        <f t="shared" si="29"/>
        <v>OK</v>
      </c>
      <c r="M349" s="205" t="s">
        <v>535</v>
      </c>
      <c r="N349" s="59"/>
    </row>
    <row r="350" spans="1:14" s="44" customFormat="1" ht="13.5">
      <c r="A350" s="203" t="s">
        <v>1075</v>
      </c>
      <c r="B350" s="222" t="s">
        <v>543</v>
      </c>
      <c r="C350" s="222" t="s">
        <v>544</v>
      </c>
      <c r="D350" s="37" t="s">
        <v>1022</v>
      </c>
      <c r="E350" s="59"/>
      <c r="F350" s="203" t="s">
        <v>1075</v>
      </c>
      <c r="G350" s="33" t="str">
        <f t="shared" si="30"/>
        <v>米倉政已</v>
      </c>
      <c r="H350" s="37" t="s">
        <v>1022</v>
      </c>
      <c r="I350" s="59" t="s">
        <v>484</v>
      </c>
      <c r="J350" s="205">
        <v>1950</v>
      </c>
      <c r="K350" s="180">
        <f t="shared" si="31"/>
        <v>63</v>
      </c>
      <c r="L350" s="177" t="str">
        <f t="shared" si="29"/>
        <v>OK</v>
      </c>
      <c r="M350" s="205" t="s">
        <v>395</v>
      </c>
      <c r="N350" s="59"/>
    </row>
    <row r="351" spans="1:14" s="44" customFormat="1" ht="13.5">
      <c r="A351" s="203" t="s">
        <v>1077</v>
      </c>
      <c r="B351" s="223" t="s">
        <v>1035</v>
      </c>
      <c r="C351" s="223" t="s">
        <v>1085</v>
      </c>
      <c r="D351" s="37" t="s">
        <v>1022</v>
      </c>
      <c r="E351" s="67"/>
      <c r="F351" s="215" t="s">
        <v>1077</v>
      </c>
      <c r="G351" s="43" t="str">
        <f t="shared" si="30"/>
        <v>河野晶子</v>
      </c>
      <c r="H351" s="37" t="s">
        <v>1022</v>
      </c>
      <c r="I351" s="68" t="s">
        <v>89</v>
      </c>
      <c r="J351" s="222">
        <v>1970</v>
      </c>
      <c r="K351" s="180">
        <f t="shared" si="31"/>
        <v>43</v>
      </c>
      <c r="L351" s="177" t="str">
        <f t="shared" si="29"/>
        <v>OK</v>
      </c>
      <c r="M351" s="205" t="s">
        <v>535</v>
      </c>
      <c r="N351" s="59"/>
    </row>
    <row r="352" spans="1:14" s="44" customFormat="1" ht="13.5">
      <c r="A352" s="203" t="s">
        <v>1080</v>
      </c>
      <c r="B352" s="223" t="s">
        <v>1088</v>
      </c>
      <c r="C352" s="223" t="s">
        <v>1089</v>
      </c>
      <c r="D352" s="37" t="s">
        <v>1022</v>
      </c>
      <c r="E352" s="67"/>
      <c r="F352" s="215" t="s">
        <v>1080</v>
      </c>
      <c r="G352" s="43" t="str">
        <f t="shared" si="30"/>
        <v>森田恵美</v>
      </c>
      <c r="H352" s="37" t="s">
        <v>1022</v>
      </c>
      <c r="I352" s="68" t="s">
        <v>526</v>
      </c>
      <c r="J352" s="222">
        <v>1971</v>
      </c>
      <c r="K352" s="180">
        <f t="shared" si="31"/>
        <v>42</v>
      </c>
      <c r="L352" s="177" t="str">
        <f t="shared" si="29"/>
        <v>OK</v>
      </c>
      <c r="M352" s="206" t="s">
        <v>532</v>
      </c>
      <c r="N352" s="59"/>
    </row>
    <row r="353" spans="1:14" s="44" customFormat="1" ht="13.5">
      <c r="A353" s="203" t="s">
        <v>1081</v>
      </c>
      <c r="B353" s="223" t="s">
        <v>1092</v>
      </c>
      <c r="C353" s="223" t="s">
        <v>1093</v>
      </c>
      <c r="D353" s="37" t="s">
        <v>1022</v>
      </c>
      <c r="E353" s="67"/>
      <c r="F353" s="215" t="s">
        <v>1081</v>
      </c>
      <c r="G353" s="43" t="str">
        <f t="shared" si="30"/>
        <v>西澤友紀</v>
      </c>
      <c r="H353" s="37" t="s">
        <v>1022</v>
      </c>
      <c r="I353" s="68" t="s">
        <v>545</v>
      </c>
      <c r="J353" s="222">
        <v>1975</v>
      </c>
      <c r="K353" s="180">
        <f t="shared" si="31"/>
        <v>38</v>
      </c>
      <c r="L353" s="177" t="str">
        <f t="shared" si="29"/>
        <v>OK</v>
      </c>
      <c r="M353" s="206" t="s">
        <v>532</v>
      </c>
      <c r="N353" s="59"/>
    </row>
    <row r="354" spans="1:14" s="44" customFormat="1" ht="13.5">
      <c r="A354" s="203" t="s">
        <v>1082</v>
      </c>
      <c r="B354" s="223" t="s">
        <v>962</v>
      </c>
      <c r="C354" s="223" t="s">
        <v>1095</v>
      </c>
      <c r="D354" s="37" t="s">
        <v>1022</v>
      </c>
      <c r="E354" s="67"/>
      <c r="F354" s="215" t="s">
        <v>1082</v>
      </c>
      <c r="G354" s="43" t="str">
        <f t="shared" si="30"/>
        <v>川上美弥子</v>
      </c>
      <c r="H354" s="37" t="s">
        <v>1022</v>
      </c>
      <c r="I354" s="68" t="s">
        <v>545</v>
      </c>
      <c r="J354" s="222">
        <v>1971</v>
      </c>
      <c r="K354" s="180">
        <f t="shared" si="31"/>
        <v>42</v>
      </c>
      <c r="L354" s="177" t="str">
        <f t="shared" si="29"/>
        <v>OK</v>
      </c>
      <c r="M354" s="206" t="s">
        <v>532</v>
      </c>
      <c r="N354" s="59"/>
    </row>
    <row r="355" spans="1:14" s="44" customFormat="1" ht="13.5">
      <c r="A355" s="203" t="s">
        <v>1083</v>
      </c>
      <c r="B355" s="223" t="s">
        <v>1097</v>
      </c>
      <c r="C355" s="223" t="s">
        <v>1098</v>
      </c>
      <c r="D355" s="37" t="s">
        <v>1022</v>
      </c>
      <c r="E355" s="67"/>
      <c r="F355" s="215" t="s">
        <v>1083</v>
      </c>
      <c r="G355" s="43" t="str">
        <f t="shared" si="30"/>
        <v>速水直美</v>
      </c>
      <c r="H355" s="37" t="s">
        <v>1022</v>
      </c>
      <c r="I355" s="68" t="s">
        <v>545</v>
      </c>
      <c r="J355" s="222">
        <v>1967</v>
      </c>
      <c r="K355" s="180">
        <f t="shared" si="31"/>
        <v>46</v>
      </c>
      <c r="L355" s="177" t="str">
        <f t="shared" si="29"/>
        <v>OK</v>
      </c>
      <c r="M355" s="206" t="s">
        <v>532</v>
      </c>
      <c r="N355" s="59"/>
    </row>
    <row r="356" spans="1:14" s="44" customFormat="1" ht="13.5">
      <c r="A356" s="203" t="s">
        <v>1084</v>
      </c>
      <c r="B356" s="223" t="s">
        <v>1100</v>
      </c>
      <c r="C356" s="223" t="s">
        <v>1101</v>
      </c>
      <c r="D356" s="37" t="s">
        <v>1022</v>
      </c>
      <c r="E356" s="67"/>
      <c r="F356" s="215" t="s">
        <v>1084</v>
      </c>
      <c r="G356" s="43" t="str">
        <f t="shared" si="30"/>
        <v>多田麻実</v>
      </c>
      <c r="H356" s="37" t="s">
        <v>1022</v>
      </c>
      <c r="I356" s="68" t="s">
        <v>545</v>
      </c>
      <c r="J356" s="222">
        <v>1980</v>
      </c>
      <c r="K356" s="180">
        <f t="shared" si="31"/>
        <v>33</v>
      </c>
      <c r="L356" s="177" t="str">
        <f t="shared" si="29"/>
        <v>OK</v>
      </c>
      <c r="M356" s="205" t="s">
        <v>546</v>
      </c>
      <c r="N356" s="59"/>
    </row>
    <row r="357" spans="1:14" s="44" customFormat="1" ht="13.5">
      <c r="A357" s="203" t="s">
        <v>1086</v>
      </c>
      <c r="B357" s="223" t="s">
        <v>761</v>
      </c>
      <c r="C357" s="223" t="s">
        <v>1103</v>
      </c>
      <c r="D357" s="37" t="s">
        <v>1022</v>
      </c>
      <c r="E357" s="67"/>
      <c r="F357" s="215" t="s">
        <v>1086</v>
      </c>
      <c r="G357" s="43" t="str">
        <f t="shared" si="30"/>
        <v>中村純子</v>
      </c>
      <c r="H357" s="37" t="s">
        <v>1022</v>
      </c>
      <c r="I357" s="68" t="s">
        <v>547</v>
      </c>
      <c r="J357" s="222">
        <v>1982</v>
      </c>
      <c r="K357" s="180">
        <f t="shared" si="31"/>
        <v>31</v>
      </c>
      <c r="L357" s="177" t="str">
        <f t="shared" si="29"/>
        <v>OK</v>
      </c>
      <c r="M357" s="205" t="s">
        <v>546</v>
      </c>
      <c r="N357" s="59"/>
    </row>
    <row r="358" spans="1:14" s="44" customFormat="1" ht="13.5">
      <c r="A358" s="203" t="s">
        <v>1087</v>
      </c>
      <c r="B358" s="223" t="s">
        <v>1106</v>
      </c>
      <c r="C358" s="223" t="s">
        <v>1107</v>
      </c>
      <c r="D358" s="37" t="s">
        <v>1022</v>
      </c>
      <c r="E358" s="67"/>
      <c r="F358" s="215" t="s">
        <v>1087</v>
      </c>
      <c r="G358" s="43" t="str">
        <f t="shared" si="30"/>
        <v>堀田明子</v>
      </c>
      <c r="H358" s="37" t="s">
        <v>1022</v>
      </c>
      <c r="I358" s="68" t="s">
        <v>547</v>
      </c>
      <c r="J358" s="222">
        <v>1970</v>
      </c>
      <c r="K358" s="180">
        <f t="shared" si="31"/>
        <v>43</v>
      </c>
      <c r="L358" s="177" t="str">
        <f t="shared" si="29"/>
        <v>OK</v>
      </c>
      <c r="M358" s="224" t="s">
        <v>532</v>
      </c>
      <c r="N358" s="59"/>
    </row>
    <row r="359" spans="1:14" s="228" customFormat="1" ht="13.5">
      <c r="A359" s="203" t="s">
        <v>1090</v>
      </c>
      <c r="B359" s="225" t="s">
        <v>548</v>
      </c>
      <c r="C359" s="225" t="s">
        <v>549</v>
      </c>
      <c r="D359" s="37" t="s">
        <v>1022</v>
      </c>
      <c r="E359" s="226"/>
      <c r="F359" s="215" t="s">
        <v>1090</v>
      </c>
      <c r="G359" s="43" t="str">
        <f t="shared" si="30"/>
        <v>岡川恭子</v>
      </c>
      <c r="H359" s="37" t="s">
        <v>1022</v>
      </c>
      <c r="I359" s="68" t="s">
        <v>409</v>
      </c>
      <c r="J359" s="222">
        <v>1969</v>
      </c>
      <c r="K359" s="180">
        <f t="shared" si="31"/>
        <v>44</v>
      </c>
      <c r="L359" s="177" t="str">
        <f t="shared" si="29"/>
        <v>OK</v>
      </c>
      <c r="M359" s="205" t="s">
        <v>535</v>
      </c>
      <c r="N359" s="227"/>
    </row>
    <row r="360" spans="1:14" s="44" customFormat="1" ht="13.5">
      <c r="A360" s="203" t="s">
        <v>1091</v>
      </c>
      <c r="B360" s="229" t="s">
        <v>550</v>
      </c>
      <c r="C360" s="229" t="s">
        <v>551</v>
      </c>
      <c r="D360" s="37" t="s">
        <v>1022</v>
      </c>
      <c r="E360" s="67"/>
      <c r="F360" s="215" t="s">
        <v>1091</v>
      </c>
      <c r="G360" s="43" t="str">
        <f t="shared" si="30"/>
        <v>富田さおり</v>
      </c>
      <c r="H360" s="37" t="s">
        <v>1022</v>
      </c>
      <c r="I360" s="68" t="s">
        <v>552</v>
      </c>
      <c r="J360" s="222">
        <v>1973</v>
      </c>
      <c r="K360" s="180">
        <f t="shared" si="31"/>
        <v>40</v>
      </c>
      <c r="L360" s="177" t="str">
        <f t="shared" si="29"/>
        <v>OK</v>
      </c>
      <c r="M360" s="205" t="s">
        <v>398</v>
      </c>
      <c r="N360" s="59"/>
    </row>
    <row r="361" spans="1:14" s="44" customFormat="1" ht="13.5">
      <c r="A361" s="203" t="s">
        <v>1094</v>
      </c>
      <c r="B361" s="223" t="s">
        <v>1068</v>
      </c>
      <c r="C361" s="223" t="s">
        <v>1069</v>
      </c>
      <c r="D361" s="37" t="s">
        <v>1022</v>
      </c>
      <c r="E361" s="67"/>
      <c r="F361" s="215" t="s">
        <v>1094</v>
      </c>
      <c r="G361" s="43" t="str">
        <f t="shared" si="30"/>
        <v>大脇和世</v>
      </c>
      <c r="H361" s="37" t="s">
        <v>1022</v>
      </c>
      <c r="I361" s="68" t="s">
        <v>553</v>
      </c>
      <c r="J361" s="222">
        <v>1970</v>
      </c>
      <c r="K361" s="180">
        <f t="shared" si="31"/>
        <v>43</v>
      </c>
      <c r="L361" s="177" t="str">
        <f t="shared" si="29"/>
        <v>OK</v>
      </c>
      <c r="M361" s="205" t="s">
        <v>554</v>
      </c>
      <c r="N361" s="59"/>
    </row>
    <row r="362" spans="1:13" ht="13.5">
      <c r="A362" s="215" t="s">
        <v>1096</v>
      </c>
      <c r="B362" s="230" t="s">
        <v>555</v>
      </c>
      <c r="C362" s="230" t="s">
        <v>556</v>
      </c>
      <c r="D362" s="37" t="s">
        <v>1022</v>
      </c>
      <c r="E362" s="34"/>
      <c r="F362" s="215" t="s">
        <v>1096</v>
      </c>
      <c r="G362" s="34" t="str">
        <f t="shared" si="30"/>
        <v>後藤圭介</v>
      </c>
      <c r="H362" s="37" t="s">
        <v>1022</v>
      </c>
      <c r="I362" s="231" t="s">
        <v>90</v>
      </c>
      <c r="J362" s="215">
        <v>1974</v>
      </c>
      <c r="K362" s="180">
        <f t="shared" si="31"/>
        <v>39</v>
      </c>
      <c r="L362" s="177" t="str">
        <f aca="true" t="shared" si="32" ref="L362:L369">IF(B362="","",IF(COUNTIF($G$3:$G$623,B362)&gt;1,"2重登録","OK"))</f>
        <v>OK</v>
      </c>
      <c r="M362" s="215" t="s">
        <v>390</v>
      </c>
    </row>
    <row r="363" spans="1:13" ht="13.5">
      <c r="A363" s="215" t="s">
        <v>1099</v>
      </c>
      <c r="B363" s="230" t="s">
        <v>504</v>
      </c>
      <c r="C363" s="230" t="s">
        <v>557</v>
      </c>
      <c r="D363" s="37" t="s">
        <v>1022</v>
      </c>
      <c r="E363" s="34"/>
      <c r="F363" s="215" t="s">
        <v>1099</v>
      </c>
      <c r="G363" s="34" t="str">
        <f t="shared" si="30"/>
        <v>長谷川晃平</v>
      </c>
      <c r="H363" s="37" t="s">
        <v>1022</v>
      </c>
      <c r="I363" s="231" t="s">
        <v>91</v>
      </c>
      <c r="J363" s="215">
        <v>1968</v>
      </c>
      <c r="K363" s="180">
        <f t="shared" si="31"/>
        <v>45</v>
      </c>
      <c r="L363" s="177" t="str">
        <f t="shared" si="32"/>
        <v>OK</v>
      </c>
      <c r="M363" s="215" t="s">
        <v>401</v>
      </c>
    </row>
    <row r="364" spans="1:13" ht="13.5">
      <c r="A364" s="215" t="s">
        <v>1102</v>
      </c>
      <c r="B364" s="230" t="s">
        <v>558</v>
      </c>
      <c r="C364" s="230" t="s">
        <v>559</v>
      </c>
      <c r="D364" s="37" t="s">
        <v>1022</v>
      </c>
      <c r="E364" s="34"/>
      <c r="F364" s="215" t="s">
        <v>1102</v>
      </c>
      <c r="G364" s="34" t="str">
        <f t="shared" si="30"/>
        <v>原田真稔</v>
      </c>
      <c r="H364" s="37" t="s">
        <v>1022</v>
      </c>
      <c r="I364" s="231" t="s">
        <v>492</v>
      </c>
      <c r="J364" s="215">
        <v>1974</v>
      </c>
      <c r="K364" s="180">
        <f t="shared" si="31"/>
        <v>39</v>
      </c>
      <c r="L364" s="177" t="str">
        <f t="shared" si="32"/>
        <v>OK</v>
      </c>
      <c r="M364" s="215" t="s">
        <v>398</v>
      </c>
    </row>
    <row r="365" spans="1:13" ht="13.5">
      <c r="A365" s="215" t="s">
        <v>1104</v>
      </c>
      <c r="B365" s="230" t="s">
        <v>560</v>
      </c>
      <c r="C365" s="230" t="s">
        <v>561</v>
      </c>
      <c r="D365" s="37" t="s">
        <v>1022</v>
      </c>
      <c r="E365" s="34"/>
      <c r="F365" s="215" t="s">
        <v>1104</v>
      </c>
      <c r="G365" s="34" t="str">
        <f t="shared" si="30"/>
        <v>池内伸介</v>
      </c>
      <c r="H365" s="37" t="s">
        <v>1022</v>
      </c>
      <c r="I365" s="231" t="s">
        <v>91</v>
      </c>
      <c r="J365" s="215">
        <v>1983</v>
      </c>
      <c r="K365" s="180">
        <f t="shared" si="31"/>
        <v>30</v>
      </c>
      <c r="L365" s="177" t="str">
        <f t="shared" si="32"/>
        <v>OK</v>
      </c>
      <c r="M365" s="215" t="s">
        <v>401</v>
      </c>
    </row>
    <row r="366" spans="1:13" ht="13.5">
      <c r="A366" s="215" t="s">
        <v>1105</v>
      </c>
      <c r="B366" s="230" t="s">
        <v>1189</v>
      </c>
      <c r="C366" s="230" t="s">
        <v>562</v>
      </c>
      <c r="D366" s="37" t="s">
        <v>1022</v>
      </c>
      <c r="E366" s="34"/>
      <c r="F366" s="215" t="s">
        <v>1105</v>
      </c>
      <c r="G366" s="34" t="str">
        <f t="shared" si="30"/>
        <v>藤田彰</v>
      </c>
      <c r="H366" s="37" t="s">
        <v>1022</v>
      </c>
      <c r="I366" s="231" t="s">
        <v>1224</v>
      </c>
      <c r="J366" s="215">
        <v>1981</v>
      </c>
      <c r="K366" s="180">
        <f t="shared" si="31"/>
        <v>32</v>
      </c>
      <c r="L366" s="177" t="str">
        <f t="shared" si="32"/>
        <v>OK</v>
      </c>
      <c r="M366" s="215" t="s">
        <v>401</v>
      </c>
    </row>
    <row r="367" spans="1:13" ht="13.5">
      <c r="A367" s="215" t="s">
        <v>1108</v>
      </c>
      <c r="B367" s="230" t="s">
        <v>563</v>
      </c>
      <c r="C367" s="230" t="s">
        <v>564</v>
      </c>
      <c r="D367" s="37" t="s">
        <v>1022</v>
      </c>
      <c r="E367" s="34"/>
      <c r="F367" s="215" t="s">
        <v>1108</v>
      </c>
      <c r="G367" s="34" t="str">
        <f t="shared" si="30"/>
        <v>佐用康啓</v>
      </c>
      <c r="H367" s="37" t="s">
        <v>1022</v>
      </c>
      <c r="I367" s="231" t="s">
        <v>492</v>
      </c>
      <c r="J367" s="215">
        <v>1983</v>
      </c>
      <c r="K367" s="180">
        <f t="shared" si="31"/>
        <v>30</v>
      </c>
      <c r="L367" s="177" t="str">
        <f t="shared" si="32"/>
        <v>OK</v>
      </c>
      <c r="M367" s="215" t="s">
        <v>390</v>
      </c>
    </row>
    <row r="368" spans="1:13" ht="13.5">
      <c r="A368" s="215" t="s">
        <v>1109</v>
      </c>
      <c r="B368" s="230" t="s">
        <v>565</v>
      </c>
      <c r="C368" s="230" t="s">
        <v>566</v>
      </c>
      <c r="D368" s="37" t="s">
        <v>1022</v>
      </c>
      <c r="E368" s="34"/>
      <c r="F368" s="215" t="s">
        <v>1109</v>
      </c>
      <c r="G368" s="34" t="str">
        <f t="shared" si="30"/>
        <v>岩田光央</v>
      </c>
      <c r="H368" s="37" t="s">
        <v>1022</v>
      </c>
      <c r="I368" s="231" t="s">
        <v>1226</v>
      </c>
      <c r="J368" s="215">
        <v>1985</v>
      </c>
      <c r="K368" s="180">
        <f t="shared" si="31"/>
        <v>28</v>
      </c>
      <c r="L368" s="177" t="str">
        <f t="shared" si="32"/>
        <v>OK</v>
      </c>
      <c r="M368" s="215" t="s">
        <v>402</v>
      </c>
    </row>
    <row r="369" spans="1:13" ht="13.5">
      <c r="A369" s="215" t="s">
        <v>1110</v>
      </c>
      <c r="B369" s="230" t="s">
        <v>567</v>
      </c>
      <c r="C369" s="230" t="s">
        <v>568</v>
      </c>
      <c r="D369" s="37" t="s">
        <v>1022</v>
      </c>
      <c r="E369" s="34"/>
      <c r="F369" s="215" t="s">
        <v>1110</v>
      </c>
      <c r="G369" s="34" t="str">
        <f t="shared" si="30"/>
        <v>月森大</v>
      </c>
      <c r="H369" s="37" t="s">
        <v>1022</v>
      </c>
      <c r="I369" s="231" t="s">
        <v>1229</v>
      </c>
      <c r="J369" s="215">
        <v>1980</v>
      </c>
      <c r="K369" s="180">
        <f t="shared" si="31"/>
        <v>33</v>
      </c>
      <c r="L369" s="177" t="str">
        <f t="shared" si="32"/>
        <v>OK</v>
      </c>
      <c r="M369" s="206" t="s">
        <v>532</v>
      </c>
    </row>
    <row r="370" spans="1:13" ht="13.5">
      <c r="A370" s="215" t="s">
        <v>1322</v>
      </c>
      <c r="B370" s="232" t="s">
        <v>569</v>
      </c>
      <c r="C370" s="48" t="s">
        <v>570</v>
      </c>
      <c r="D370" s="37" t="s">
        <v>1022</v>
      </c>
      <c r="E370" s="34"/>
      <c r="F370" s="215" t="s">
        <v>1322</v>
      </c>
      <c r="G370" s="34" t="str">
        <f t="shared" si="30"/>
        <v>三神秀嗣</v>
      </c>
      <c r="H370" s="37" t="s">
        <v>1022</v>
      </c>
      <c r="I370" s="231" t="s">
        <v>481</v>
      </c>
      <c r="J370" s="38">
        <v>1982</v>
      </c>
      <c r="K370" s="180">
        <f t="shared" si="31"/>
        <v>31</v>
      </c>
      <c r="L370" s="177" t="str">
        <f>IF(G370="","",IF(COUNTIF($G$3:$G$623,G370)&gt;1,"2重登録","OK"))</f>
        <v>OK</v>
      </c>
      <c r="M370" s="37" t="s">
        <v>571</v>
      </c>
    </row>
    <row r="371" spans="1:13" ht="13.5">
      <c r="A371" s="215" t="s">
        <v>1323</v>
      </c>
      <c r="B371" s="69" t="s">
        <v>1232</v>
      </c>
      <c r="C371" s="69" t="s">
        <v>572</v>
      </c>
      <c r="D371" s="37" t="s">
        <v>1022</v>
      </c>
      <c r="E371" s="34"/>
      <c r="F371" s="215" t="s">
        <v>1323</v>
      </c>
      <c r="G371" s="43" t="str">
        <f>B371&amp;C371</f>
        <v>佐藤庸子</v>
      </c>
      <c r="H371" s="37" t="s">
        <v>1022</v>
      </c>
      <c r="I371" s="45" t="s">
        <v>552</v>
      </c>
      <c r="J371" s="38">
        <v>1978</v>
      </c>
      <c r="K371" s="180">
        <f>IF(J371="","",(2014-J371))</f>
        <v>36</v>
      </c>
      <c r="L371" s="177" t="str">
        <f>IF(G371="","",IF(COUNTIF($G$3:$G$554,G371)&gt;1,"2重登録","OK"))</f>
        <v>OK</v>
      </c>
      <c r="M371" s="45" t="s">
        <v>532</v>
      </c>
    </row>
    <row r="372" spans="1:13" ht="13.5">
      <c r="A372" s="215" t="s">
        <v>92</v>
      </c>
      <c r="B372" s="232" t="s">
        <v>93</v>
      </c>
      <c r="C372" s="232" t="s">
        <v>94</v>
      </c>
      <c r="D372" s="37" t="s">
        <v>1022</v>
      </c>
      <c r="E372" s="233"/>
      <c r="F372" s="215" t="s">
        <v>92</v>
      </c>
      <c r="G372" s="233" t="str">
        <f>B372&amp;C372</f>
        <v>遠崎大樹</v>
      </c>
      <c r="H372" s="37" t="s">
        <v>1022</v>
      </c>
      <c r="I372" s="234" t="s">
        <v>1224</v>
      </c>
      <c r="J372" s="235">
        <v>1985</v>
      </c>
      <c r="K372" s="236">
        <f>IF(J372="","",(2014-J372))</f>
        <v>29</v>
      </c>
      <c r="L372" s="237" t="str">
        <f>IF(G372="","",IF(COUNTIF($G$3:$G$623,G372)&gt;1,"2重登録","OK"))</f>
        <v>OK</v>
      </c>
      <c r="M372" s="238" t="s">
        <v>401</v>
      </c>
    </row>
    <row r="373" spans="1:13" ht="13.5">
      <c r="A373" s="215" t="s">
        <v>95</v>
      </c>
      <c r="B373" s="239" t="s">
        <v>96</v>
      </c>
      <c r="C373" s="239" t="s">
        <v>97</v>
      </c>
      <c r="D373" s="37" t="s">
        <v>1022</v>
      </c>
      <c r="E373" s="233"/>
      <c r="F373" s="237" t="s">
        <v>98</v>
      </c>
      <c r="G373" s="240" t="s">
        <v>99</v>
      </c>
      <c r="H373" s="37" t="s">
        <v>1022</v>
      </c>
      <c r="I373" s="241" t="s">
        <v>553</v>
      </c>
      <c r="J373" s="235">
        <v>1959</v>
      </c>
      <c r="K373" s="236">
        <v>55</v>
      </c>
      <c r="L373" s="237" t="str">
        <f>IF(G373="","",IF(COUNTIF($G$3:$G$623,G373)&gt;1,"2重登録","OK"))</f>
        <v>OK</v>
      </c>
      <c r="M373" s="45" t="s">
        <v>532</v>
      </c>
    </row>
    <row r="374" spans="1:13" ht="13.5">
      <c r="A374" s="215" t="s">
        <v>100</v>
      </c>
      <c r="B374" s="242" t="s">
        <v>101</v>
      </c>
      <c r="C374" s="242" t="s">
        <v>102</v>
      </c>
      <c r="D374" s="37" t="s">
        <v>1022</v>
      </c>
      <c r="E374" s="233"/>
      <c r="F374" s="215" t="s">
        <v>100</v>
      </c>
      <c r="G374" s="240" t="s">
        <v>103</v>
      </c>
      <c r="H374" s="37" t="s">
        <v>1022</v>
      </c>
      <c r="I374" s="241" t="s">
        <v>547</v>
      </c>
      <c r="J374" s="235">
        <v>1978</v>
      </c>
      <c r="K374" s="236">
        <f>IF(J374="","",(2014-J374))</f>
        <v>36</v>
      </c>
      <c r="L374" s="237" t="str">
        <f>IF(G374="","",IF(COUNTIF($G$3:$G$613,G374)&gt;1,"2重登録","OK"))</f>
        <v>OK</v>
      </c>
      <c r="M374" s="205" t="s">
        <v>447</v>
      </c>
    </row>
    <row r="375" spans="1:13" s="228" customFormat="1" ht="13.5">
      <c r="A375" s="215" t="s">
        <v>104</v>
      </c>
      <c r="B375" s="232" t="s">
        <v>105</v>
      </c>
      <c r="C375" s="243" t="s">
        <v>106</v>
      </c>
      <c r="D375" s="37" t="s">
        <v>1022</v>
      </c>
      <c r="E375" s="243" t="s">
        <v>415</v>
      </c>
      <c r="F375" s="215" t="s">
        <v>104</v>
      </c>
      <c r="G375" s="243" t="s">
        <v>107</v>
      </c>
      <c r="H375" s="37" t="s">
        <v>1022</v>
      </c>
      <c r="I375" s="244" t="s">
        <v>108</v>
      </c>
      <c r="J375" s="243">
        <v>2004</v>
      </c>
      <c r="K375" s="236">
        <f>IF(J375="","",(2014-J375))</f>
        <v>10</v>
      </c>
      <c r="L375" s="237" t="str">
        <f>IF(G375="","",IF(COUNTIF($G$3:$G$613,G375)&gt;1,"2重登録","OK"))</f>
        <v>OK</v>
      </c>
      <c r="M375" s="205" t="s">
        <v>447</v>
      </c>
    </row>
    <row r="376" spans="2:13" ht="13.5">
      <c r="B376" s="48"/>
      <c r="C376" s="48"/>
      <c r="D376" s="37"/>
      <c r="E376" s="34"/>
      <c r="F376" s="177"/>
      <c r="G376" s="34"/>
      <c r="H376" s="37"/>
      <c r="I376" s="37"/>
      <c r="J376" s="38"/>
      <c r="K376" s="180"/>
      <c r="L376" s="177"/>
      <c r="M376" s="37"/>
    </row>
    <row r="377" spans="2:13" ht="13.5">
      <c r="B377" s="48"/>
      <c r="C377" s="48"/>
      <c r="D377" s="37"/>
      <c r="E377" s="34"/>
      <c r="F377" s="177"/>
      <c r="G377" s="34"/>
      <c r="H377" s="37"/>
      <c r="I377" s="37"/>
      <c r="J377" s="38"/>
      <c r="K377" s="180"/>
      <c r="L377" s="177"/>
      <c r="M377" s="37"/>
    </row>
    <row r="378" spans="2:13" ht="13.5">
      <c r="B378" s="48"/>
      <c r="C378" s="48"/>
      <c r="D378" s="37"/>
      <c r="E378" s="34"/>
      <c r="F378" s="177"/>
      <c r="G378" s="34"/>
      <c r="H378" s="37"/>
      <c r="I378" s="37"/>
      <c r="J378" s="38"/>
      <c r="K378" s="180"/>
      <c r="L378" s="177"/>
      <c r="M378" s="37"/>
    </row>
    <row r="379" spans="2:13" ht="13.5">
      <c r="B379" s="48"/>
      <c r="C379" s="48"/>
      <c r="D379" s="37"/>
      <c r="E379" s="34"/>
      <c r="F379" s="177"/>
      <c r="G379" s="34"/>
      <c r="H379" s="37"/>
      <c r="I379" s="37"/>
      <c r="J379" s="38"/>
      <c r="K379" s="180"/>
      <c r="L379" s="177"/>
      <c r="M379" s="37"/>
    </row>
    <row r="380" spans="2:13" ht="13.5">
      <c r="B380" s="48"/>
      <c r="C380" s="48"/>
      <c r="D380" s="37"/>
      <c r="E380" s="34"/>
      <c r="F380" s="177"/>
      <c r="G380" s="34"/>
      <c r="H380" s="37"/>
      <c r="I380" s="37"/>
      <c r="J380" s="38"/>
      <c r="K380" s="180"/>
      <c r="L380" s="177"/>
      <c r="M380" s="37"/>
    </row>
    <row r="381" spans="2:13" ht="13.5">
      <c r="B381" s="48"/>
      <c r="C381" s="48"/>
      <c r="D381" s="37"/>
      <c r="E381" s="34"/>
      <c r="F381" s="177"/>
      <c r="G381" s="34"/>
      <c r="H381" s="37"/>
      <c r="I381" s="37"/>
      <c r="J381" s="38"/>
      <c r="K381" s="180"/>
      <c r="L381" s="177"/>
      <c r="M381" s="37"/>
    </row>
    <row r="382" spans="2:13" ht="13.5">
      <c r="B382" s="48"/>
      <c r="C382" s="48"/>
      <c r="D382" s="37"/>
      <c r="E382" s="34"/>
      <c r="F382" s="177"/>
      <c r="G382" s="34"/>
      <c r="H382" s="37"/>
      <c r="I382" s="37"/>
      <c r="J382" s="38"/>
      <c r="K382" s="180"/>
      <c r="L382" s="177"/>
      <c r="M382" s="37"/>
    </row>
    <row r="383" spans="2:13" ht="13.5">
      <c r="B383" s="48"/>
      <c r="C383" s="48"/>
      <c r="D383" s="37"/>
      <c r="E383" s="34"/>
      <c r="F383" s="177"/>
      <c r="G383" s="34"/>
      <c r="H383" s="37"/>
      <c r="I383" s="37"/>
      <c r="J383" s="38"/>
      <c r="K383" s="180"/>
      <c r="L383" s="177"/>
      <c r="M383" s="37"/>
    </row>
    <row r="384" spans="2:13" ht="13.5">
      <c r="B384" s="48"/>
      <c r="C384" s="48"/>
      <c r="D384" s="37"/>
      <c r="E384" s="34"/>
      <c r="F384" s="177"/>
      <c r="G384" s="34"/>
      <c r="H384" s="37"/>
      <c r="I384" s="37"/>
      <c r="J384" s="38"/>
      <c r="K384" s="180"/>
      <c r="L384" s="177"/>
      <c r="M384" s="37"/>
    </row>
    <row r="385" spans="2:12" ht="13.5">
      <c r="B385" s="785" t="s">
        <v>573</v>
      </c>
      <c r="C385" s="785"/>
      <c r="D385" s="787" t="s">
        <v>574</v>
      </c>
      <c r="E385" s="787"/>
      <c r="F385" s="787"/>
      <c r="G385" s="787"/>
      <c r="H385" s="34"/>
      <c r="I385" s="34"/>
      <c r="J385" s="34"/>
      <c r="K385" s="33"/>
      <c r="L385" s="177"/>
    </row>
    <row r="386" spans="2:12" ht="13.5">
      <c r="B386" s="785"/>
      <c r="C386" s="785"/>
      <c r="D386" s="787"/>
      <c r="E386" s="787"/>
      <c r="F386" s="787"/>
      <c r="G386" s="787"/>
      <c r="H386" s="34"/>
      <c r="I386" s="34"/>
      <c r="J386" s="34"/>
      <c r="K386" s="33"/>
      <c r="L386" s="177"/>
    </row>
    <row r="387" spans="2:12" ht="13.5">
      <c r="B387" s="34"/>
      <c r="C387" s="34"/>
      <c r="D387" s="34"/>
      <c r="E387" s="34"/>
      <c r="F387" s="177"/>
      <c r="G387" s="34" t="s">
        <v>575</v>
      </c>
      <c r="H387" s="785" t="s">
        <v>576</v>
      </c>
      <c r="I387" s="785"/>
      <c r="J387" s="785"/>
      <c r="K387" s="177"/>
      <c r="L387" s="177"/>
    </row>
    <row r="388" spans="2:12" ht="13.5">
      <c r="B388" s="782"/>
      <c r="C388" s="782"/>
      <c r="D388" s="34"/>
      <c r="E388" s="34"/>
      <c r="F388" s="177"/>
      <c r="G388" s="245">
        <f>COUNTIF(M390:M399,"東近江市")</f>
        <v>5</v>
      </c>
      <c r="H388" s="788">
        <f>(G388/RIGHT(A399,2))</f>
        <v>0.5</v>
      </c>
      <c r="I388" s="788"/>
      <c r="J388" s="788"/>
      <c r="K388" s="177"/>
      <c r="L388" s="177"/>
    </row>
    <row r="389" spans="2:12" ht="13.5">
      <c r="B389" s="139"/>
      <c r="C389" s="139"/>
      <c r="D389" s="175" t="s">
        <v>1393</v>
      </c>
      <c r="E389" s="175"/>
      <c r="F389" s="175"/>
      <c r="G389" s="245"/>
      <c r="H389" s="247" t="s">
        <v>1394</v>
      </c>
      <c r="I389" s="246"/>
      <c r="J389" s="246"/>
      <c r="K389" s="177"/>
      <c r="L389" s="177"/>
    </row>
    <row r="390" spans="1:13" ht="13.5">
      <c r="A390" s="33" t="s">
        <v>109</v>
      </c>
      <c r="B390" s="34" t="s">
        <v>577</v>
      </c>
      <c r="C390" s="34" t="s">
        <v>578</v>
      </c>
      <c r="D390" s="34" t="s">
        <v>110</v>
      </c>
      <c r="E390" s="34"/>
      <c r="F390" s="177" t="str">
        <f aca="true" t="shared" si="33" ref="F390:F399">A390</f>
        <v>Ｏ01</v>
      </c>
      <c r="G390" s="34" t="str">
        <f aca="true" t="shared" si="34" ref="G390:G399">B390&amp;C390</f>
        <v>池野稔</v>
      </c>
      <c r="H390" s="34" t="s">
        <v>111</v>
      </c>
      <c r="I390" s="40" t="s">
        <v>738</v>
      </c>
      <c r="J390" s="39">
        <v>1969</v>
      </c>
      <c r="K390" s="180">
        <f>IF(J390="","",(2015-J390))</f>
        <v>46</v>
      </c>
      <c r="L390" s="177" t="str">
        <f aca="true" t="shared" si="35" ref="L390:L399">IF(G390="","",IF(COUNTIF($G$19:$G$580,G390)&gt;1,"2重登録","OK"))</f>
        <v>OK</v>
      </c>
      <c r="M390" s="33" t="s">
        <v>112</v>
      </c>
    </row>
    <row r="391" spans="1:13" ht="13.5">
      <c r="A391" s="33" t="s">
        <v>113</v>
      </c>
      <c r="B391" s="33" t="s">
        <v>579</v>
      </c>
      <c r="C391" s="33" t="s">
        <v>580</v>
      </c>
      <c r="D391" s="34" t="s">
        <v>110</v>
      </c>
      <c r="E391" s="34"/>
      <c r="F391" s="34" t="str">
        <f t="shared" si="33"/>
        <v>Ｏ02</v>
      </c>
      <c r="G391" s="34" t="str">
        <f t="shared" si="34"/>
        <v>小川文雄</v>
      </c>
      <c r="H391" s="34" t="s">
        <v>111</v>
      </c>
      <c r="I391" s="40" t="s">
        <v>738</v>
      </c>
      <c r="J391" s="39">
        <v>1960</v>
      </c>
      <c r="K391" s="180">
        <f aca="true" t="shared" si="36" ref="K391:K399">IF(J391="","",(2015-J391))</f>
        <v>55</v>
      </c>
      <c r="L391" s="177" t="str">
        <f t="shared" si="35"/>
        <v>OK</v>
      </c>
      <c r="M391" s="33" t="s">
        <v>45</v>
      </c>
    </row>
    <row r="392" spans="1:13" ht="13.5">
      <c r="A392" s="33" t="s">
        <v>114</v>
      </c>
      <c r="B392" s="33" t="s">
        <v>1208</v>
      </c>
      <c r="C392" s="33" t="s">
        <v>115</v>
      </c>
      <c r="D392" s="34" t="s">
        <v>110</v>
      </c>
      <c r="E392" s="34"/>
      <c r="F392" s="177" t="str">
        <f t="shared" si="33"/>
        <v>Ｏ03</v>
      </c>
      <c r="G392" s="34" t="str">
        <f t="shared" si="34"/>
        <v>平岩治司</v>
      </c>
      <c r="H392" s="34" t="s">
        <v>111</v>
      </c>
      <c r="I392" s="40" t="s">
        <v>738</v>
      </c>
      <c r="J392" s="39">
        <v>1955</v>
      </c>
      <c r="K392" s="180">
        <f t="shared" si="36"/>
        <v>60</v>
      </c>
      <c r="L392" s="177" t="str">
        <f t="shared" si="35"/>
        <v>OK</v>
      </c>
      <c r="M392" s="43" t="s">
        <v>599</v>
      </c>
    </row>
    <row r="393" spans="1:13" ht="13.5">
      <c r="A393" s="33" t="s">
        <v>116</v>
      </c>
      <c r="B393" s="61" t="s">
        <v>117</v>
      </c>
      <c r="C393" s="33" t="s">
        <v>118</v>
      </c>
      <c r="D393" s="34" t="s">
        <v>110</v>
      </c>
      <c r="E393" s="34"/>
      <c r="F393" s="177" t="str">
        <f t="shared" si="33"/>
        <v>Ｏ04</v>
      </c>
      <c r="G393" s="34" t="str">
        <f t="shared" si="34"/>
        <v>久和俊彦</v>
      </c>
      <c r="H393" s="34" t="s">
        <v>111</v>
      </c>
      <c r="I393" s="40" t="s">
        <v>738</v>
      </c>
      <c r="J393" s="39">
        <v>1957</v>
      </c>
      <c r="K393" s="180">
        <f t="shared" si="36"/>
        <v>58</v>
      </c>
      <c r="L393" s="177" t="str">
        <f t="shared" si="35"/>
        <v>OK</v>
      </c>
      <c r="M393" s="34" t="s">
        <v>119</v>
      </c>
    </row>
    <row r="394" spans="1:13" ht="13.5">
      <c r="A394" s="33" t="s">
        <v>120</v>
      </c>
      <c r="B394" s="61" t="s">
        <v>1169</v>
      </c>
      <c r="C394" s="61" t="s">
        <v>121</v>
      </c>
      <c r="D394" s="34" t="s">
        <v>110</v>
      </c>
      <c r="E394" s="34"/>
      <c r="F394" s="177" t="str">
        <f t="shared" si="33"/>
        <v>Ｏ05</v>
      </c>
      <c r="G394" s="34" t="str">
        <f t="shared" si="34"/>
        <v>西村國太郎</v>
      </c>
      <c r="H394" s="34" t="s">
        <v>111</v>
      </c>
      <c r="I394" s="40" t="s">
        <v>738</v>
      </c>
      <c r="J394" s="39">
        <v>1942</v>
      </c>
      <c r="K394" s="180">
        <f t="shared" si="36"/>
        <v>73</v>
      </c>
      <c r="L394" s="177" t="str">
        <f t="shared" si="35"/>
        <v>OK</v>
      </c>
      <c r="M394" s="43" t="s">
        <v>599</v>
      </c>
    </row>
    <row r="395" spans="1:13" ht="13.5">
      <c r="A395" s="33" t="s">
        <v>122</v>
      </c>
      <c r="B395" s="43" t="s">
        <v>583</v>
      </c>
      <c r="C395" s="43" t="s">
        <v>123</v>
      </c>
      <c r="D395" s="34" t="s">
        <v>110</v>
      </c>
      <c r="E395" s="34"/>
      <c r="F395" s="177" t="str">
        <f t="shared" si="33"/>
        <v>Ｏ06</v>
      </c>
      <c r="G395" s="43" t="str">
        <f t="shared" si="34"/>
        <v>赤堀実香</v>
      </c>
      <c r="H395" s="34" t="s">
        <v>111</v>
      </c>
      <c r="I395" s="42" t="s">
        <v>773</v>
      </c>
      <c r="J395" s="39">
        <v>1984</v>
      </c>
      <c r="K395" s="180">
        <f t="shared" si="36"/>
        <v>31</v>
      </c>
      <c r="L395" s="177" t="str">
        <f t="shared" si="35"/>
        <v>OK</v>
      </c>
      <c r="M395" s="43" t="s">
        <v>599</v>
      </c>
    </row>
    <row r="396" spans="1:13" ht="13.5">
      <c r="A396" s="33" t="s">
        <v>124</v>
      </c>
      <c r="B396" s="43" t="s">
        <v>125</v>
      </c>
      <c r="C396" s="43" t="s">
        <v>126</v>
      </c>
      <c r="D396" s="34" t="s">
        <v>110</v>
      </c>
      <c r="E396" s="34"/>
      <c r="F396" s="177" t="str">
        <f t="shared" si="33"/>
        <v>Ｏ07</v>
      </c>
      <c r="G396" s="43" t="str">
        <f t="shared" si="34"/>
        <v>切高里美</v>
      </c>
      <c r="H396" s="34" t="s">
        <v>111</v>
      </c>
      <c r="I396" s="42" t="s">
        <v>773</v>
      </c>
      <c r="J396" s="39">
        <v>1979</v>
      </c>
      <c r="K396" s="180">
        <f t="shared" si="36"/>
        <v>36</v>
      </c>
      <c r="L396" s="177" t="str">
        <f t="shared" si="35"/>
        <v>OK</v>
      </c>
      <c r="M396" s="33" t="s">
        <v>45</v>
      </c>
    </row>
    <row r="397" spans="1:13" ht="13.5">
      <c r="A397" s="33" t="s">
        <v>127</v>
      </c>
      <c r="B397" s="34" t="s">
        <v>128</v>
      </c>
      <c r="C397" s="34" t="s">
        <v>129</v>
      </c>
      <c r="D397" s="34" t="s">
        <v>110</v>
      </c>
      <c r="E397" s="34"/>
      <c r="F397" s="177" t="str">
        <f t="shared" si="33"/>
        <v>Ｏ08</v>
      </c>
      <c r="G397" s="34" t="str">
        <f t="shared" si="34"/>
        <v>三上　真</v>
      </c>
      <c r="H397" s="34" t="s">
        <v>111</v>
      </c>
      <c r="I397" s="40" t="s">
        <v>738</v>
      </c>
      <c r="J397" s="39">
        <v>1989</v>
      </c>
      <c r="K397" s="180">
        <f t="shared" si="36"/>
        <v>26</v>
      </c>
      <c r="L397" s="177" t="str">
        <f t="shared" si="35"/>
        <v>OK</v>
      </c>
      <c r="M397" s="33" t="s">
        <v>45</v>
      </c>
    </row>
    <row r="398" spans="1:13" ht="13.5">
      <c r="A398" s="33" t="s">
        <v>584</v>
      </c>
      <c r="B398" s="37" t="s">
        <v>130</v>
      </c>
      <c r="C398" s="37" t="s">
        <v>131</v>
      </c>
      <c r="D398" s="34" t="s">
        <v>110</v>
      </c>
      <c r="E398" s="34"/>
      <c r="F398" s="177" t="str">
        <f t="shared" si="33"/>
        <v>Ｏ09</v>
      </c>
      <c r="G398" s="34" t="str">
        <f t="shared" si="34"/>
        <v>山川真悟</v>
      </c>
      <c r="H398" s="34" t="s">
        <v>111</v>
      </c>
      <c r="I398" s="40" t="s">
        <v>738</v>
      </c>
      <c r="J398" s="39">
        <v>1985</v>
      </c>
      <c r="K398" s="180">
        <f t="shared" si="36"/>
        <v>30</v>
      </c>
      <c r="L398" s="177" t="str">
        <f t="shared" si="35"/>
        <v>OK</v>
      </c>
      <c r="M398" s="43" t="s">
        <v>599</v>
      </c>
    </row>
    <row r="399" spans="1:13" ht="13.5">
      <c r="A399" s="33" t="s">
        <v>132</v>
      </c>
      <c r="B399" s="34" t="s">
        <v>133</v>
      </c>
      <c r="C399" s="34" t="s">
        <v>134</v>
      </c>
      <c r="D399" s="34" t="s">
        <v>110</v>
      </c>
      <c r="E399" s="34"/>
      <c r="F399" s="177" t="str">
        <f t="shared" si="33"/>
        <v>Ｏ10</v>
      </c>
      <c r="G399" s="34" t="str">
        <f t="shared" si="34"/>
        <v>村田拓弥</v>
      </c>
      <c r="H399" s="34" t="s">
        <v>111</v>
      </c>
      <c r="I399" s="40" t="s">
        <v>738</v>
      </c>
      <c r="J399" s="39">
        <v>1985</v>
      </c>
      <c r="K399" s="180">
        <f t="shared" si="36"/>
        <v>30</v>
      </c>
      <c r="L399" s="177" t="str">
        <f t="shared" si="35"/>
        <v>OK</v>
      </c>
      <c r="M399" s="43" t="s">
        <v>599</v>
      </c>
    </row>
    <row r="400" spans="2:13" ht="13.5">
      <c r="B400" s="34"/>
      <c r="C400" s="34"/>
      <c r="D400" s="34"/>
      <c r="E400" s="34"/>
      <c r="F400" s="177"/>
      <c r="G400" s="34"/>
      <c r="H400" s="34"/>
      <c r="I400" s="40"/>
      <c r="J400" s="39"/>
      <c r="K400" s="180"/>
      <c r="L400" s="177"/>
      <c r="M400" s="43"/>
    </row>
    <row r="401" spans="2:13" ht="13.5">
      <c r="B401" s="34"/>
      <c r="C401" s="34"/>
      <c r="D401" s="34"/>
      <c r="E401" s="34"/>
      <c r="F401" s="177"/>
      <c r="G401" s="34"/>
      <c r="H401" s="34"/>
      <c r="I401" s="40"/>
      <c r="J401" s="39"/>
      <c r="K401" s="180"/>
      <c r="L401" s="177"/>
      <c r="M401" s="43"/>
    </row>
    <row r="402" spans="2:13" ht="13.5">
      <c r="B402" s="34"/>
      <c r="C402" s="34"/>
      <c r="D402" s="34"/>
      <c r="E402" s="34"/>
      <c r="F402" s="177"/>
      <c r="G402" s="34"/>
      <c r="H402" s="34"/>
      <c r="I402" s="40"/>
      <c r="J402" s="39"/>
      <c r="K402" s="180"/>
      <c r="L402" s="177">
        <f>IF(G402="","",IF(COUNTIF($G$19:$G$580,G402)&gt;1,"2重登録","OK"))</f>
      </c>
      <c r="M402" s="43"/>
    </row>
    <row r="403" spans="1:9" s="162" customFormat="1" ht="13.5">
      <c r="A403" s="33"/>
      <c r="B403" s="785" t="s">
        <v>135</v>
      </c>
      <c r="C403" s="785"/>
      <c r="D403" s="787" t="s">
        <v>136</v>
      </c>
      <c r="E403" s="787"/>
      <c r="F403" s="787"/>
      <c r="G403" s="787"/>
      <c r="H403" s="787"/>
      <c r="I403" s="34"/>
    </row>
    <row r="404" spans="1:10" s="162" customFormat="1" ht="13.5">
      <c r="A404" s="33"/>
      <c r="B404" s="785"/>
      <c r="C404" s="785"/>
      <c r="D404" s="787"/>
      <c r="E404" s="787"/>
      <c r="F404" s="787"/>
      <c r="G404" s="787"/>
      <c r="H404" s="787"/>
      <c r="I404" s="177">
        <f>IF(D404="","",IF(COUNTIF($G$19:$G$580,D404)&gt;1,"2重登録","OK"))</f>
      </c>
      <c r="J404" s="34"/>
    </row>
    <row r="405" spans="1:12" s="162" customFormat="1" ht="15">
      <c r="A405" s="33"/>
      <c r="B405" s="248"/>
      <c r="C405" s="35"/>
      <c r="G405" s="34" t="s">
        <v>575</v>
      </c>
      <c r="H405" s="785" t="s">
        <v>576</v>
      </c>
      <c r="I405" s="785"/>
      <c r="J405" s="785"/>
      <c r="K405" s="177"/>
      <c r="L405" s="177"/>
    </row>
    <row r="406" spans="1:12" s="162" customFormat="1" ht="13.5">
      <c r="A406" s="33"/>
      <c r="B406" s="71"/>
      <c r="C406" s="35"/>
      <c r="G406" s="245">
        <f>COUNTIF(M409:M436,"東近江市")</f>
        <v>4</v>
      </c>
      <c r="H406" s="788">
        <f>(G406/RIGHT(A436,2))</f>
        <v>0.14285714285714285</v>
      </c>
      <c r="I406" s="788"/>
      <c r="J406" s="788"/>
      <c r="K406" s="177"/>
      <c r="L406" s="177"/>
    </row>
    <row r="407" spans="1:13" s="162" customFormat="1" ht="13.5">
      <c r="A407" s="33"/>
      <c r="B407" s="34"/>
      <c r="C407" s="34"/>
      <c r="D407" s="35"/>
      <c r="E407" s="34"/>
      <c r="F407" s="177"/>
      <c r="G407" s="34"/>
      <c r="H407" s="34"/>
      <c r="I407" s="34"/>
      <c r="J407" s="39"/>
      <c r="K407" s="180"/>
      <c r="L407" s="177"/>
      <c r="M407" s="33"/>
    </row>
    <row r="408" spans="1:13" s="162" customFormat="1" ht="13.5">
      <c r="A408" s="33"/>
      <c r="B408" s="782"/>
      <c r="C408" s="782"/>
      <c r="D408" s="175" t="s">
        <v>1393</v>
      </c>
      <c r="E408" s="175"/>
      <c r="F408" s="175"/>
      <c r="G408" s="245"/>
      <c r="H408" s="247" t="s">
        <v>1394</v>
      </c>
      <c r="I408" s="34"/>
      <c r="J408" s="39"/>
      <c r="K408" s="180" t="s">
        <v>137</v>
      </c>
      <c r="L408" s="177"/>
      <c r="M408" s="33"/>
    </row>
    <row r="409" spans="1:13" s="162" customFormat="1" ht="13.5">
      <c r="A409" s="33" t="s">
        <v>138</v>
      </c>
      <c r="B409" s="34" t="s">
        <v>585</v>
      </c>
      <c r="C409" s="34" t="s">
        <v>586</v>
      </c>
      <c r="D409" s="34" t="s">
        <v>1240</v>
      </c>
      <c r="E409" s="34"/>
      <c r="F409" s="177" t="str">
        <f aca="true" t="shared" si="37" ref="F409:F431">A409</f>
        <v>P01</v>
      </c>
      <c r="G409" s="34" t="str">
        <f aca="true" t="shared" si="38" ref="G409:G436">B409&amp;C409</f>
        <v>大林久</v>
      </c>
      <c r="H409" s="40" t="s">
        <v>1238</v>
      </c>
      <c r="I409" s="40" t="s">
        <v>738</v>
      </c>
      <c r="J409" s="72">
        <v>1938</v>
      </c>
      <c r="K409" s="180">
        <f aca="true" t="shared" si="39" ref="K409:K431">IF(J409="","",(2015-J409))</f>
        <v>77</v>
      </c>
      <c r="L409" s="177" t="str">
        <f>IF(G409="","",IF(COUNTIF($G$1:$G$35,G409)&gt;1,"2重登録","OK"))</f>
        <v>OK</v>
      </c>
      <c r="M409" s="34" t="s">
        <v>394</v>
      </c>
    </row>
    <row r="410" spans="1:13" s="162" customFormat="1" ht="13.5">
      <c r="A410" s="33" t="s">
        <v>139</v>
      </c>
      <c r="B410" s="34" t="s">
        <v>588</v>
      </c>
      <c r="C410" s="34" t="s">
        <v>589</v>
      </c>
      <c r="D410" s="34" t="s">
        <v>1240</v>
      </c>
      <c r="F410" s="177" t="str">
        <f t="shared" si="37"/>
        <v>P02</v>
      </c>
      <c r="G410" s="34" t="str">
        <f t="shared" si="38"/>
        <v>高田洋治</v>
      </c>
      <c r="H410" s="40" t="s">
        <v>1238</v>
      </c>
      <c r="I410" s="40" t="s">
        <v>738</v>
      </c>
      <c r="J410" s="72">
        <v>1942</v>
      </c>
      <c r="K410" s="180">
        <f t="shared" si="39"/>
        <v>73</v>
      </c>
      <c r="L410" s="177" t="str">
        <f>IF(G410="","",IF(COUNTIF($G$1:$G$35,G410)&gt;1,"2重登録","OK"))</f>
        <v>OK</v>
      </c>
      <c r="M410" s="34" t="s">
        <v>394</v>
      </c>
    </row>
    <row r="411" spans="1:13" s="162" customFormat="1" ht="13.5">
      <c r="A411" s="33" t="s">
        <v>1111</v>
      </c>
      <c r="B411" s="34" t="s">
        <v>1241</v>
      </c>
      <c r="C411" s="34" t="s">
        <v>590</v>
      </c>
      <c r="D411" s="34" t="s">
        <v>1240</v>
      </c>
      <c r="F411" s="177" t="str">
        <f t="shared" si="37"/>
        <v>P03</v>
      </c>
      <c r="G411" s="34" t="str">
        <f t="shared" si="38"/>
        <v>中野潤</v>
      </c>
      <c r="H411" s="40" t="s">
        <v>1238</v>
      </c>
      <c r="I411" s="40" t="s">
        <v>738</v>
      </c>
      <c r="J411" s="72">
        <v>1948</v>
      </c>
      <c r="K411" s="180">
        <f t="shared" si="39"/>
        <v>67</v>
      </c>
      <c r="L411" s="177" t="str">
        <f>IF(G411="","",IF(COUNTIF($G$1:$G$35,G411)&gt;1,"2重登録","OK"))</f>
        <v>OK</v>
      </c>
      <c r="M411" s="34" t="s">
        <v>397</v>
      </c>
    </row>
    <row r="412" spans="1:13" s="162" customFormat="1" ht="13.5">
      <c r="A412" s="33" t="s">
        <v>1112</v>
      </c>
      <c r="B412" s="34" t="s">
        <v>1241</v>
      </c>
      <c r="C412" s="34" t="s">
        <v>1242</v>
      </c>
      <c r="D412" s="34" t="s">
        <v>1240</v>
      </c>
      <c r="F412" s="177" t="str">
        <f t="shared" si="37"/>
        <v>P04</v>
      </c>
      <c r="G412" s="34" t="str">
        <f>B412&amp;C412</f>
        <v>中野哲也</v>
      </c>
      <c r="H412" s="40" t="s">
        <v>1238</v>
      </c>
      <c r="I412" s="40" t="s">
        <v>738</v>
      </c>
      <c r="J412" s="72">
        <v>1947</v>
      </c>
      <c r="K412" s="180">
        <f t="shared" si="39"/>
        <v>68</v>
      </c>
      <c r="L412" s="177" t="str">
        <f>IF(G412="","",IF(COUNTIF($G$1:$G$35,G412)&gt;1,"2重登録","OK"))</f>
        <v>OK</v>
      </c>
      <c r="M412" s="34" t="s">
        <v>394</v>
      </c>
    </row>
    <row r="413" spans="1:13" s="162" customFormat="1" ht="13.5">
      <c r="A413" s="33" t="s">
        <v>1113</v>
      </c>
      <c r="B413" s="33" t="s">
        <v>1166</v>
      </c>
      <c r="C413" s="33" t="s">
        <v>1243</v>
      </c>
      <c r="D413" s="34" t="s">
        <v>1240</v>
      </c>
      <c r="E413" s="249"/>
      <c r="F413" s="177" t="str">
        <f>A413</f>
        <v>P05</v>
      </c>
      <c r="G413" s="34" t="str">
        <f>B413&amp;C413</f>
        <v>成宮廣</v>
      </c>
      <c r="H413" s="250" t="s">
        <v>140</v>
      </c>
      <c r="I413" s="40" t="s">
        <v>492</v>
      </c>
      <c r="J413" s="72">
        <v>1948</v>
      </c>
      <c r="K413" s="180">
        <f t="shared" si="39"/>
        <v>67</v>
      </c>
      <c r="L413" s="73" t="str">
        <f>IF(G413="","",IF(COUNTIF($G$1:$G$93,G413)&gt;1,"2重登録","OK"))</f>
        <v>OK</v>
      </c>
      <c r="M413" s="74" t="s">
        <v>447</v>
      </c>
    </row>
    <row r="414" spans="1:13" s="162" customFormat="1" ht="13.5">
      <c r="A414" s="33" t="s">
        <v>1114</v>
      </c>
      <c r="B414" s="34" t="s">
        <v>591</v>
      </c>
      <c r="C414" s="34" t="s">
        <v>592</v>
      </c>
      <c r="D414" s="34" t="s">
        <v>1240</v>
      </c>
      <c r="F414" s="177" t="str">
        <f t="shared" si="37"/>
        <v>P06</v>
      </c>
      <c r="G414" s="34" t="str">
        <f t="shared" si="38"/>
        <v>羽田昭夫</v>
      </c>
      <c r="H414" s="40" t="s">
        <v>1238</v>
      </c>
      <c r="I414" s="40" t="s">
        <v>738</v>
      </c>
      <c r="J414" s="72">
        <v>1943</v>
      </c>
      <c r="K414" s="180">
        <f t="shared" si="39"/>
        <v>72</v>
      </c>
      <c r="L414" s="177" t="str">
        <f aca="true" t="shared" si="40" ref="L414:L424">IF(G414="","",IF(COUNTIF($G$1:$G$35,G414)&gt;1,"2重登録","OK"))</f>
        <v>OK</v>
      </c>
      <c r="M414" s="202" t="s">
        <v>1432</v>
      </c>
    </row>
    <row r="415" spans="1:13" s="162" customFormat="1" ht="13.5">
      <c r="A415" s="33" t="s">
        <v>1115</v>
      </c>
      <c r="B415" s="34" t="s">
        <v>593</v>
      </c>
      <c r="C415" s="34" t="s">
        <v>594</v>
      </c>
      <c r="D415" s="34" t="s">
        <v>1240</v>
      </c>
      <c r="F415" s="177" t="str">
        <f t="shared" si="37"/>
        <v>P07</v>
      </c>
      <c r="G415" s="34" t="str">
        <f t="shared" si="38"/>
        <v>樋山達哉</v>
      </c>
      <c r="H415" s="40" t="s">
        <v>1238</v>
      </c>
      <c r="I415" s="40" t="s">
        <v>738</v>
      </c>
      <c r="J415" s="72">
        <v>1944</v>
      </c>
      <c r="K415" s="180">
        <f t="shared" si="39"/>
        <v>71</v>
      </c>
      <c r="L415" s="177" t="str">
        <f t="shared" si="40"/>
        <v>OK</v>
      </c>
      <c r="M415" s="34" t="s">
        <v>431</v>
      </c>
    </row>
    <row r="416" spans="1:13" s="162" customFormat="1" ht="13.5">
      <c r="A416" s="33" t="s">
        <v>1116</v>
      </c>
      <c r="B416" s="34" t="s">
        <v>1244</v>
      </c>
      <c r="C416" s="34" t="s">
        <v>1245</v>
      </c>
      <c r="D416" s="34" t="s">
        <v>141</v>
      </c>
      <c r="F416" s="177" t="str">
        <f t="shared" si="37"/>
        <v>P08</v>
      </c>
      <c r="G416" s="34" t="str">
        <f t="shared" si="38"/>
        <v>藤本昌彦</v>
      </c>
      <c r="H416" s="40" t="s">
        <v>1238</v>
      </c>
      <c r="I416" s="40" t="s">
        <v>738</v>
      </c>
      <c r="J416" s="72">
        <v>1939</v>
      </c>
      <c r="K416" s="180">
        <f t="shared" si="39"/>
        <v>76</v>
      </c>
      <c r="L416" s="177" t="str">
        <f t="shared" si="40"/>
        <v>OK</v>
      </c>
      <c r="M416" s="34" t="s">
        <v>394</v>
      </c>
    </row>
    <row r="417" spans="1:13" s="162" customFormat="1" ht="13.5">
      <c r="A417" s="33" t="s">
        <v>1324</v>
      </c>
      <c r="B417" s="34" t="s">
        <v>595</v>
      </c>
      <c r="C417" s="34" t="s">
        <v>596</v>
      </c>
      <c r="D417" s="34" t="s">
        <v>1240</v>
      </c>
      <c r="F417" s="177" t="str">
        <f t="shared" si="37"/>
        <v>P09</v>
      </c>
      <c r="G417" s="34" t="str">
        <f t="shared" si="38"/>
        <v>前田征人</v>
      </c>
      <c r="H417" s="40" t="s">
        <v>1238</v>
      </c>
      <c r="I417" s="40" t="s">
        <v>738</v>
      </c>
      <c r="J417" s="72">
        <v>1944</v>
      </c>
      <c r="K417" s="180">
        <f t="shared" si="39"/>
        <v>71</v>
      </c>
      <c r="L417" s="177" t="str">
        <f t="shared" si="40"/>
        <v>OK</v>
      </c>
      <c r="M417" s="34" t="s">
        <v>380</v>
      </c>
    </row>
    <row r="418" spans="1:13" s="162" customFormat="1" ht="13.5">
      <c r="A418" s="33" t="s">
        <v>326</v>
      </c>
      <c r="B418" s="34" t="s">
        <v>1246</v>
      </c>
      <c r="C418" s="34" t="s">
        <v>1158</v>
      </c>
      <c r="D418" s="34" t="s">
        <v>142</v>
      </c>
      <c r="F418" s="177" t="str">
        <f t="shared" si="37"/>
        <v>P10</v>
      </c>
      <c r="G418" s="34" t="str">
        <f t="shared" si="38"/>
        <v>安田和彦</v>
      </c>
      <c r="H418" s="40" t="s">
        <v>1238</v>
      </c>
      <c r="I418" s="40" t="s">
        <v>738</v>
      </c>
      <c r="J418" s="72">
        <v>1945</v>
      </c>
      <c r="K418" s="180">
        <f t="shared" si="39"/>
        <v>70</v>
      </c>
      <c r="L418" s="177" t="str">
        <f t="shared" si="40"/>
        <v>OK</v>
      </c>
      <c r="M418" s="34" t="s">
        <v>394</v>
      </c>
    </row>
    <row r="419" spans="1:13" s="162" customFormat="1" ht="13.5">
      <c r="A419" s="33" t="s">
        <v>327</v>
      </c>
      <c r="B419" s="34" t="s">
        <v>1257</v>
      </c>
      <c r="C419" s="34" t="s">
        <v>597</v>
      </c>
      <c r="D419" s="34" t="s">
        <v>598</v>
      </c>
      <c r="F419" s="177" t="str">
        <f t="shared" si="37"/>
        <v>P11</v>
      </c>
      <c r="G419" s="34" t="str">
        <f t="shared" si="38"/>
        <v>吉田知司</v>
      </c>
      <c r="H419" s="40" t="s">
        <v>1238</v>
      </c>
      <c r="I419" s="40" t="s">
        <v>738</v>
      </c>
      <c r="J419" s="72">
        <v>1948</v>
      </c>
      <c r="K419" s="180">
        <f t="shared" si="39"/>
        <v>67</v>
      </c>
      <c r="L419" s="177" t="str">
        <f t="shared" si="40"/>
        <v>OK</v>
      </c>
      <c r="M419" s="34" t="s">
        <v>394</v>
      </c>
    </row>
    <row r="420" spans="1:13" s="162" customFormat="1" ht="13.5">
      <c r="A420" s="33" t="s">
        <v>328</v>
      </c>
      <c r="B420" s="34" t="s">
        <v>587</v>
      </c>
      <c r="C420" s="34" t="s">
        <v>542</v>
      </c>
      <c r="D420" s="34" t="s">
        <v>1240</v>
      </c>
      <c r="E420" s="34"/>
      <c r="F420" s="177" t="str">
        <f>A420</f>
        <v>P12</v>
      </c>
      <c r="G420" s="34" t="str">
        <f>B420&amp;C420</f>
        <v>樺島辰巳</v>
      </c>
      <c r="H420" s="40" t="s">
        <v>1238</v>
      </c>
      <c r="I420" s="40" t="s">
        <v>738</v>
      </c>
      <c r="J420" s="72">
        <v>1952</v>
      </c>
      <c r="K420" s="180">
        <f>IF(J420="","",(2015-J420))</f>
        <v>63</v>
      </c>
      <c r="L420" s="177" t="str">
        <f t="shared" si="40"/>
        <v>OK</v>
      </c>
      <c r="M420" s="34" t="s">
        <v>380</v>
      </c>
    </row>
    <row r="421" spans="1:13" s="162" customFormat="1" ht="13.5">
      <c r="A421" s="33" t="s">
        <v>329</v>
      </c>
      <c r="B421" s="34" t="s">
        <v>143</v>
      </c>
      <c r="C421" s="34" t="s">
        <v>144</v>
      </c>
      <c r="D421" s="34" t="s">
        <v>145</v>
      </c>
      <c r="E421" s="34"/>
      <c r="F421" s="177" t="str">
        <f>A421</f>
        <v>P13</v>
      </c>
      <c r="G421" s="34" t="str">
        <f>B421&amp;C421</f>
        <v>小柳寛明</v>
      </c>
      <c r="H421" s="40" t="s">
        <v>1238</v>
      </c>
      <c r="I421" s="40" t="s">
        <v>738</v>
      </c>
      <c r="J421" s="72">
        <v>1953</v>
      </c>
      <c r="K421" s="180">
        <f>IF(J421="","",(2015-J421))</f>
        <v>62</v>
      </c>
      <c r="L421" s="177" t="str">
        <f t="shared" si="40"/>
        <v>OK</v>
      </c>
      <c r="M421" s="34" t="s">
        <v>380</v>
      </c>
    </row>
    <row r="422" spans="1:13" s="162" customFormat="1" ht="13.5">
      <c r="A422" s="33" t="s">
        <v>330</v>
      </c>
      <c r="B422" s="34" t="s">
        <v>1272</v>
      </c>
      <c r="C422" s="34" t="s">
        <v>146</v>
      </c>
      <c r="D422" s="34" t="s">
        <v>1239</v>
      </c>
      <c r="E422" s="34"/>
      <c r="F422" s="177" t="str">
        <f>A422</f>
        <v>P14</v>
      </c>
      <c r="G422" s="34" t="str">
        <f>B422&amp;C422</f>
        <v>山田直八</v>
      </c>
      <c r="H422" s="40" t="s">
        <v>1238</v>
      </c>
      <c r="I422" s="40" t="s">
        <v>738</v>
      </c>
      <c r="J422" s="72">
        <v>1972</v>
      </c>
      <c r="K422" s="180">
        <f>IF(J422="","",(2015-J422))</f>
        <v>43</v>
      </c>
      <c r="L422" s="177" t="str">
        <f>IF(G422="","",IF(COUNTIF($G$1:$G$35,G422)&gt;1,"2重登録","OK"))</f>
        <v>OK</v>
      </c>
      <c r="M422" s="34" t="s">
        <v>431</v>
      </c>
    </row>
    <row r="423" spans="1:13" s="162" customFormat="1" ht="13.5">
      <c r="A423" s="33" t="s">
        <v>331</v>
      </c>
      <c r="B423" s="43" t="s">
        <v>600</v>
      </c>
      <c r="C423" s="43" t="s">
        <v>1247</v>
      </c>
      <c r="D423" s="34" t="s">
        <v>147</v>
      </c>
      <c r="F423" s="177" t="str">
        <f t="shared" si="37"/>
        <v>P15</v>
      </c>
      <c r="G423" s="43" t="str">
        <f t="shared" si="38"/>
        <v>飯塚アイ子</v>
      </c>
      <c r="H423" s="40" t="s">
        <v>1238</v>
      </c>
      <c r="I423" s="42" t="s">
        <v>389</v>
      </c>
      <c r="J423" s="72">
        <v>1943</v>
      </c>
      <c r="K423" s="180">
        <f t="shared" si="39"/>
        <v>72</v>
      </c>
      <c r="L423" s="177" t="str">
        <f t="shared" si="40"/>
        <v>OK</v>
      </c>
      <c r="M423" s="34" t="s">
        <v>394</v>
      </c>
    </row>
    <row r="424" spans="1:13" s="162" customFormat="1" ht="13.5">
      <c r="A424" s="33" t="s">
        <v>332</v>
      </c>
      <c r="B424" s="43" t="s">
        <v>1248</v>
      </c>
      <c r="C424" s="43" t="s">
        <v>1249</v>
      </c>
      <c r="D424" s="34" t="s">
        <v>1240</v>
      </c>
      <c r="F424" s="177" t="str">
        <f t="shared" si="37"/>
        <v>P16</v>
      </c>
      <c r="G424" s="43" t="str">
        <f t="shared" si="38"/>
        <v>大橋富子</v>
      </c>
      <c r="H424" s="40" t="s">
        <v>1238</v>
      </c>
      <c r="I424" s="42" t="s">
        <v>389</v>
      </c>
      <c r="J424" s="72">
        <v>1949</v>
      </c>
      <c r="K424" s="180">
        <f t="shared" si="39"/>
        <v>66</v>
      </c>
      <c r="L424" s="177" t="str">
        <f t="shared" si="40"/>
        <v>OK</v>
      </c>
      <c r="M424" s="34" t="s">
        <v>380</v>
      </c>
    </row>
    <row r="425" spans="1:13" s="162" customFormat="1" ht="13.5">
      <c r="A425" s="33" t="s">
        <v>333</v>
      </c>
      <c r="B425" s="43" t="s">
        <v>374</v>
      </c>
      <c r="C425" s="43" t="s">
        <v>148</v>
      </c>
      <c r="D425" s="34" t="s">
        <v>1240</v>
      </c>
      <c r="E425" s="249"/>
      <c r="F425" s="177" t="str">
        <f>A425</f>
        <v>P17</v>
      </c>
      <c r="G425" s="43" t="str">
        <f>B425&amp;C425</f>
        <v>北川美由紀</v>
      </c>
      <c r="H425" s="40" t="s">
        <v>1238</v>
      </c>
      <c r="I425" s="42" t="s">
        <v>389</v>
      </c>
      <c r="J425" s="72">
        <v>1949</v>
      </c>
      <c r="K425" s="180">
        <f t="shared" si="39"/>
        <v>66</v>
      </c>
      <c r="L425" s="177" t="str">
        <f>IF(G425="","",IF(COUNTIF($G$1:$G$94,G425)&gt;1,"2重登録","OK"))</f>
        <v>OK</v>
      </c>
      <c r="M425" s="34" t="s">
        <v>431</v>
      </c>
    </row>
    <row r="426" spans="1:13" s="162" customFormat="1" ht="13.5">
      <c r="A426" s="33" t="s">
        <v>334</v>
      </c>
      <c r="B426" s="43" t="s">
        <v>601</v>
      </c>
      <c r="C426" s="43" t="s">
        <v>602</v>
      </c>
      <c r="D426" s="34" t="s">
        <v>1240</v>
      </c>
      <c r="F426" s="177" t="str">
        <f t="shared" si="37"/>
        <v>P18</v>
      </c>
      <c r="G426" s="43" t="str">
        <f t="shared" si="38"/>
        <v>澤井恵子</v>
      </c>
      <c r="H426" s="40" t="s">
        <v>1238</v>
      </c>
      <c r="I426" s="42" t="s">
        <v>389</v>
      </c>
      <c r="J426" s="72">
        <v>1948</v>
      </c>
      <c r="K426" s="180">
        <f t="shared" si="39"/>
        <v>67</v>
      </c>
      <c r="L426" s="177" t="str">
        <f>IF(G426="","",IF(COUNTIF($G$1:$G$35,G426)&gt;1,"2重登録","OK"))</f>
        <v>OK</v>
      </c>
      <c r="M426" s="43" t="s">
        <v>599</v>
      </c>
    </row>
    <row r="427" spans="1:13" s="162" customFormat="1" ht="13.5">
      <c r="A427" s="33" t="s">
        <v>335</v>
      </c>
      <c r="B427" s="43" t="s">
        <v>605</v>
      </c>
      <c r="C427" s="43" t="s">
        <v>606</v>
      </c>
      <c r="D427" s="34" t="s">
        <v>1240</v>
      </c>
      <c r="F427" s="177" t="str">
        <f t="shared" si="37"/>
        <v>P19</v>
      </c>
      <c r="G427" s="43" t="str">
        <f t="shared" si="38"/>
        <v>平野志津子</v>
      </c>
      <c r="H427" s="40" t="s">
        <v>1238</v>
      </c>
      <c r="I427" s="42" t="s">
        <v>389</v>
      </c>
      <c r="J427" s="72">
        <v>1956</v>
      </c>
      <c r="K427" s="180">
        <f t="shared" si="39"/>
        <v>59</v>
      </c>
      <c r="L427" s="177" t="str">
        <f>IF(G427="","",IF(COUNTIF($G$1:$G$35,G427)&gt;1,"2重登録","OK"))</f>
        <v>OK</v>
      </c>
      <c r="M427" s="34" t="s">
        <v>394</v>
      </c>
    </row>
    <row r="428" spans="1:13" s="162" customFormat="1" ht="13.5">
      <c r="A428" s="33" t="s">
        <v>336</v>
      </c>
      <c r="B428" s="43" t="s">
        <v>1252</v>
      </c>
      <c r="C428" s="43" t="s">
        <v>1253</v>
      </c>
      <c r="D428" s="34" t="s">
        <v>1240</v>
      </c>
      <c r="F428" s="177" t="str">
        <f t="shared" si="37"/>
        <v>P20</v>
      </c>
      <c r="G428" s="43" t="str">
        <f t="shared" si="38"/>
        <v>堀部品子</v>
      </c>
      <c r="H428" s="40" t="s">
        <v>1238</v>
      </c>
      <c r="I428" s="42" t="s">
        <v>389</v>
      </c>
      <c r="J428" s="72">
        <v>1951</v>
      </c>
      <c r="K428" s="180">
        <f t="shared" si="39"/>
        <v>64</v>
      </c>
      <c r="L428" s="177" t="str">
        <f>IF(G428="","",IF(COUNTIF($G$1:$G$35,G428)&gt;1,"2重登録","OK"))</f>
        <v>OK</v>
      </c>
      <c r="M428" s="43" t="s">
        <v>599</v>
      </c>
    </row>
    <row r="429" spans="1:13" s="162" customFormat="1" ht="13.5">
      <c r="A429" s="33" t="s">
        <v>337</v>
      </c>
      <c r="B429" s="43" t="s">
        <v>595</v>
      </c>
      <c r="C429" s="43" t="s">
        <v>1254</v>
      </c>
      <c r="D429" s="34" t="s">
        <v>1240</v>
      </c>
      <c r="F429" s="177" t="str">
        <f t="shared" si="37"/>
        <v>P21</v>
      </c>
      <c r="G429" s="43" t="str">
        <f t="shared" si="38"/>
        <v>前田喜久子</v>
      </c>
      <c r="H429" s="40" t="s">
        <v>1238</v>
      </c>
      <c r="I429" s="42" t="s">
        <v>389</v>
      </c>
      <c r="J429" s="72">
        <v>1945</v>
      </c>
      <c r="K429" s="180">
        <f t="shared" si="39"/>
        <v>70</v>
      </c>
      <c r="L429" s="177" t="str">
        <f>IF(G429="","",IF(COUNTIF($G$1:$G$35,G429)&gt;1,"2重登録","OK"))</f>
        <v>OK</v>
      </c>
      <c r="M429" s="34" t="s">
        <v>380</v>
      </c>
    </row>
    <row r="430" spans="1:13" s="162" customFormat="1" ht="13.5">
      <c r="A430" s="33" t="s">
        <v>338</v>
      </c>
      <c r="B430" s="43" t="s">
        <v>1255</v>
      </c>
      <c r="C430" s="43" t="s">
        <v>1256</v>
      </c>
      <c r="D430" s="34" t="s">
        <v>1240</v>
      </c>
      <c r="F430" s="177" t="str">
        <f>A430</f>
        <v>P22</v>
      </c>
      <c r="G430" s="43" t="str">
        <f t="shared" si="38"/>
        <v>森谷洋子</v>
      </c>
      <c r="H430" s="40" t="s">
        <v>1238</v>
      </c>
      <c r="I430" s="42" t="s">
        <v>389</v>
      </c>
      <c r="J430" s="72">
        <v>1951</v>
      </c>
      <c r="K430" s="180">
        <f>IF(J430="","",(2015-J430))</f>
        <v>64</v>
      </c>
      <c r="L430" s="177" t="str">
        <f>IF(G430="","",IF(COUNTIF($G$1:$G$35,G430)&gt;1,"2重登録","OK"))</f>
        <v>OK</v>
      </c>
      <c r="M430" s="34" t="s">
        <v>431</v>
      </c>
    </row>
    <row r="431" spans="1:13" s="162" customFormat="1" ht="13.5">
      <c r="A431" s="33" t="s">
        <v>339</v>
      </c>
      <c r="B431" s="43" t="s">
        <v>1250</v>
      </c>
      <c r="C431" s="43" t="s">
        <v>1251</v>
      </c>
      <c r="D431" s="34" t="s">
        <v>1240</v>
      </c>
      <c r="E431" s="249"/>
      <c r="F431" s="177" t="str">
        <f t="shared" si="37"/>
        <v>P23</v>
      </c>
      <c r="G431" s="43" t="str">
        <f t="shared" si="38"/>
        <v>川勝豊子</v>
      </c>
      <c r="H431" s="40" t="s">
        <v>1238</v>
      </c>
      <c r="I431" s="42" t="s">
        <v>389</v>
      </c>
      <c r="J431" s="72">
        <v>1946</v>
      </c>
      <c r="K431" s="180">
        <f t="shared" si="39"/>
        <v>69</v>
      </c>
      <c r="L431" s="177" t="str">
        <f>IF(G431="","",IF(COUNTIF($G$1:$G$94,G431)&gt;1,"2重登録","OK"))</f>
        <v>OK</v>
      </c>
      <c r="M431" s="34" t="s">
        <v>418</v>
      </c>
    </row>
    <row r="432" spans="1:13" s="162" customFormat="1" ht="13.5">
      <c r="A432" s="33" t="s">
        <v>340</v>
      </c>
      <c r="B432" s="43" t="s">
        <v>149</v>
      </c>
      <c r="C432" s="43" t="s">
        <v>150</v>
      </c>
      <c r="D432" s="34" t="s">
        <v>1240</v>
      </c>
      <c r="E432" s="249"/>
      <c r="F432" s="177" t="str">
        <f>A432</f>
        <v>P24</v>
      </c>
      <c r="G432" s="43" t="str">
        <f t="shared" si="38"/>
        <v>小梶優子</v>
      </c>
      <c r="H432" s="40" t="s">
        <v>1238</v>
      </c>
      <c r="I432" s="42" t="s">
        <v>389</v>
      </c>
      <c r="J432" s="72">
        <v>1974</v>
      </c>
      <c r="K432" s="180">
        <f>IF(J432="","",(2015-J432))</f>
        <v>41</v>
      </c>
      <c r="L432" s="177" t="str">
        <f>IF(G432="","",IF(COUNTIF($G$1:$G$94,G432)&gt;1,"2重登録","OK"))</f>
        <v>OK</v>
      </c>
      <c r="M432" s="43" t="s">
        <v>599</v>
      </c>
    </row>
    <row r="433" spans="1:13" s="162" customFormat="1" ht="13.5">
      <c r="A433" s="33" t="s">
        <v>341</v>
      </c>
      <c r="B433" s="43" t="s">
        <v>603</v>
      </c>
      <c r="C433" s="43" t="s">
        <v>604</v>
      </c>
      <c r="D433" s="34" t="s">
        <v>1240</v>
      </c>
      <c r="F433" s="177" t="str">
        <f>A433</f>
        <v>P25</v>
      </c>
      <c r="G433" s="43" t="str">
        <f t="shared" si="38"/>
        <v>田邉俊子</v>
      </c>
      <c r="H433" s="40" t="s">
        <v>1238</v>
      </c>
      <c r="I433" s="42" t="s">
        <v>389</v>
      </c>
      <c r="J433" s="72">
        <v>1958</v>
      </c>
      <c r="K433" s="180">
        <f>IF(J433="","",(2015-J433))</f>
        <v>57</v>
      </c>
      <c r="L433" s="177" t="str">
        <f>IF(G433="","",IF(COUNTIF($G$1:$G$35,G433)&gt;1,"2重登録","OK"))</f>
        <v>OK</v>
      </c>
      <c r="M433" s="34" t="s">
        <v>380</v>
      </c>
    </row>
    <row r="434" spans="1:13" s="162" customFormat="1" ht="13.5">
      <c r="A434" s="33" t="s">
        <v>342</v>
      </c>
      <c r="B434" s="43" t="s">
        <v>151</v>
      </c>
      <c r="C434" s="43" t="s">
        <v>525</v>
      </c>
      <c r="D434" s="34" t="s">
        <v>152</v>
      </c>
      <c r="F434" s="177" t="str">
        <f>A434</f>
        <v>P26</v>
      </c>
      <c r="G434" s="43" t="str">
        <f t="shared" si="38"/>
        <v>松田順子</v>
      </c>
      <c r="H434" s="40" t="s">
        <v>1238</v>
      </c>
      <c r="I434" s="42" t="s">
        <v>389</v>
      </c>
      <c r="J434" s="72">
        <v>1965</v>
      </c>
      <c r="K434" s="180">
        <f>IF(J434="","",(2015-J434))</f>
        <v>50</v>
      </c>
      <c r="L434" s="177" t="str">
        <f>IF(G434="","",IF(COUNTIF($G$1:$G$35,G434)&gt;1,"2重登録","OK"))</f>
        <v>OK</v>
      </c>
      <c r="M434" s="43" t="s">
        <v>599</v>
      </c>
    </row>
    <row r="435" spans="1:13" s="162" customFormat="1" ht="13.5">
      <c r="A435" s="33" t="s">
        <v>343</v>
      </c>
      <c r="B435" s="43" t="s">
        <v>1214</v>
      </c>
      <c r="C435" s="43" t="s">
        <v>1215</v>
      </c>
      <c r="D435" s="34" t="s">
        <v>1240</v>
      </c>
      <c r="E435" s="249"/>
      <c r="F435" s="177" t="str">
        <f>A435</f>
        <v>P27</v>
      </c>
      <c r="G435" s="43" t="str">
        <f t="shared" si="38"/>
        <v>本池清子</v>
      </c>
      <c r="H435" s="40" t="s">
        <v>1238</v>
      </c>
      <c r="I435" s="42" t="s">
        <v>389</v>
      </c>
      <c r="J435" s="72">
        <v>1967</v>
      </c>
      <c r="K435" s="180">
        <f>IF(J435="","",(2015-J435))</f>
        <v>48</v>
      </c>
      <c r="L435" s="177" t="str">
        <f>IF(G435="","",IF(COUNTIF($G$1:$G$100,G435)&gt;1,"2重登録","OK"))</f>
        <v>OK</v>
      </c>
      <c r="M435" s="34" t="s">
        <v>447</v>
      </c>
    </row>
    <row r="436" spans="1:13" s="162" customFormat="1" ht="13.5">
      <c r="A436" s="33" t="s">
        <v>344</v>
      </c>
      <c r="B436" s="43" t="s">
        <v>1272</v>
      </c>
      <c r="C436" s="43" t="s">
        <v>153</v>
      </c>
      <c r="D436" s="34" t="s">
        <v>598</v>
      </c>
      <c r="E436" s="249"/>
      <c r="F436" s="177" t="str">
        <f>A436</f>
        <v>P28</v>
      </c>
      <c r="G436" s="43" t="str">
        <f t="shared" si="38"/>
        <v>山田晶枝</v>
      </c>
      <c r="H436" s="40" t="s">
        <v>1238</v>
      </c>
      <c r="I436" s="42" t="s">
        <v>389</v>
      </c>
      <c r="J436" s="72">
        <v>1972</v>
      </c>
      <c r="K436" s="180">
        <f>IF(J436="","",(2015-J436))</f>
        <v>43</v>
      </c>
      <c r="L436" s="177" t="str">
        <f>IF(G436="","",IF(COUNTIF($G$1:$G$94,G436)&gt;1,"2重登録","OK"))</f>
        <v>OK</v>
      </c>
      <c r="M436" s="34" t="s">
        <v>431</v>
      </c>
    </row>
    <row r="437" spans="2:13" ht="13.5">
      <c r="B437" s="43"/>
      <c r="C437" s="43"/>
      <c r="D437" s="34"/>
      <c r="E437" s="249"/>
      <c r="F437" s="177"/>
      <c r="G437" s="34"/>
      <c r="H437" s="40"/>
      <c r="I437" s="40"/>
      <c r="J437" s="72"/>
      <c r="K437" s="180"/>
      <c r="L437" s="177"/>
      <c r="M437" s="34"/>
    </row>
    <row r="438" spans="4:10" ht="13.5">
      <c r="D438" s="34"/>
      <c r="E438" s="34"/>
      <c r="F438" s="34"/>
      <c r="G438" s="34"/>
      <c r="H438" s="34"/>
      <c r="I438" s="34"/>
      <c r="J438" s="39"/>
    </row>
    <row r="439" ht="13.5"/>
    <row r="440" spans="2:13" ht="13.5">
      <c r="B440" s="43"/>
      <c r="C440" s="43"/>
      <c r="F440" s="177"/>
      <c r="H440" s="40"/>
      <c r="I440" s="40"/>
      <c r="J440" s="72"/>
      <c r="K440" s="180"/>
      <c r="L440" s="177"/>
      <c r="M440" s="34"/>
    </row>
    <row r="441" spans="2:13" ht="13.5">
      <c r="B441" s="43"/>
      <c r="C441" s="43"/>
      <c r="F441" s="177"/>
      <c r="H441" s="40"/>
      <c r="I441" s="40"/>
      <c r="J441" s="72"/>
      <c r="K441" s="180"/>
      <c r="L441" s="177"/>
      <c r="M441" s="34"/>
    </row>
    <row r="442" spans="2:13" ht="13.5">
      <c r="B442" s="43"/>
      <c r="C442" s="43"/>
      <c r="F442" s="177"/>
      <c r="H442" s="40"/>
      <c r="I442" s="40"/>
      <c r="J442" s="72"/>
      <c r="K442" s="180"/>
      <c r="L442" s="177"/>
      <c r="M442" s="34"/>
    </row>
    <row r="443" spans="2:13" ht="13.5">
      <c r="B443" s="43"/>
      <c r="C443" s="43"/>
      <c r="F443" s="177"/>
      <c r="H443" s="40"/>
      <c r="I443" s="40"/>
      <c r="J443" s="72"/>
      <c r="K443" s="180"/>
      <c r="L443" s="177"/>
      <c r="M443" s="34"/>
    </row>
    <row r="444" spans="2:13" ht="13.5">
      <c r="B444" s="43"/>
      <c r="C444" s="43"/>
      <c r="F444" s="177"/>
      <c r="H444" s="40"/>
      <c r="I444" s="40"/>
      <c r="J444" s="72"/>
      <c r="K444" s="180"/>
      <c r="L444" s="177"/>
      <c r="M444" s="34"/>
    </row>
    <row r="445" spans="2:13" ht="13.5">
      <c r="B445" s="43"/>
      <c r="C445" s="43"/>
      <c r="F445" s="177"/>
      <c r="H445" s="40"/>
      <c r="I445" s="40"/>
      <c r="J445" s="72"/>
      <c r="K445" s="180"/>
      <c r="L445" s="177"/>
      <c r="M445" s="34"/>
    </row>
    <row r="446" spans="2:13" ht="13.5">
      <c r="B446" s="43"/>
      <c r="C446" s="43"/>
      <c r="F446" s="177"/>
      <c r="H446" s="40"/>
      <c r="I446" s="40"/>
      <c r="J446" s="72"/>
      <c r="K446" s="180"/>
      <c r="L446" s="177"/>
      <c r="M446" s="34"/>
    </row>
    <row r="447" spans="2:13" ht="13.5">
      <c r="B447" s="43"/>
      <c r="C447" s="43"/>
      <c r="F447" s="177"/>
      <c r="H447" s="40"/>
      <c r="I447" s="40"/>
      <c r="J447" s="72"/>
      <c r="K447" s="180"/>
      <c r="L447" s="177"/>
      <c r="M447" s="34"/>
    </row>
    <row r="448" spans="2:13" ht="13.5">
      <c r="B448" s="43"/>
      <c r="C448" s="43"/>
      <c r="F448" s="177"/>
      <c r="H448" s="40"/>
      <c r="I448" s="40"/>
      <c r="J448" s="72"/>
      <c r="K448" s="180"/>
      <c r="L448" s="177"/>
      <c r="M448" s="34"/>
    </row>
    <row r="449" spans="2:13" ht="13.5">
      <c r="B449" s="43"/>
      <c r="C449" s="43"/>
      <c r="F449" s="177"/>
      <c r="H449" s="40"/>
      <c r="I449" s="40"/>
      <c r="J449" s="72"/>
      <c r="K449" s="180"/>
      <c r="L449" s="177"/>
      <c r="M449" s="34"/>
    </row>
    <row r="450" spans="2:12" ht="13.5">
      <c r="B450" s="785" t="s">
        <v>154</v>
      </c>
      <c r="C450" s="785"/>
      <c r="D450" s="786" t="s">
        <v>155</v>
      </c>
      <c r="E450" s="786"/>
      <c r="F450" s="786"/>
      <c r="G450" s="786"/>
      <c r="J450" s="33"/>
      <c r="K450" s="33"/>
      <c r="L450" s="177">
        <f>IF(G450="","",IF(COUNTIF($G$19:$G$580,G450)&gt;1,"2重登録","OK"))</f>
      </c>
    </row>
    <row r="451" spans="2:12" ht="13.5">
      <c r="B451" s="785"/>
      <c r="C451" s="785"/>
      <c r="D451" s="786"/>
      <c r="E451" s="786"/>
      <c r="F451" s="786"/>
      <c r="G451" s="786"/>
      <c r="J451" s="33"/>
      <c r="K451" s="33"/>
      <c r="L451" s="177"/>
    </row>
    <row r="452" spans="2:12" ht="13.5">
      <c r="B452" s="35"/>
      <c r="C452" s="35"/>
      <c r="D452" s="9"/>
      <c r="E452" s="9"/>
      <c r="F452" s="9"/>
      <c r="G452" s="33" t="s">
        <v>575</v>
      </c>
      <c r="H452" s="777" t="s">
        <v>576</v>
      </c>
      <c r="I452" s="777"/>
      <c r="J452" s="777"/>
      <c r="K452" s="177"/>
      <c r="L452" s="177"/>
    </row>
    <row r="453" spans="2:12" ht="13.5">
      <c r="B453" s="35"/>
      <c r="C453" s="35"/>
      <c r="D453" s="9"/>
      <c r="E453" s="9"/>
      <c r="F453" s="9"/>
      <c r="G453" s="50">
        <f>COUNTIF(M456:M473,"東近江市")</f>
        <v>5</v>
      </c>
      <c r="H453" s="784">
        <f>(G453/RIGHT(A473,2))</f>
        <v>0.2777777777777778</v>
      </c>
      <c r="I453" s="784"/>
      <c r="J453" s="784"/>
      <c r="K453" s="177"/>
      <c r="L453" s="177"/>
    </row>
    <row r="454" spans="2:12" ht="13.5">
      <c r="B454" s="34"/>
      <c r="C454" s="34"/>
      <c r="D454" s="35"/>
      <c r="F454" s="177">
        <f>A454</f>
        <v>0</v>
      </c>
      <c r="K454" s="180"/>
      <c r="L454" s="177"/>
    </row>
    <row r="455" spans="2:12" ht="13.5">
      <c r="B455" s="782"/>
      <c r="C455" s="782"/>
      <c r="D455" s="175" t="s">
        <v>1393</v>
      </c>
      <c r="E455" s="175"/>
      <c r="F455" s="175"/>
      <c r="G455" s="50"/>
      <c r="H455" s="51" t="s">
        <v>1394</v>
      </c>
      <c r="K455" s="180"/>
      <c r="L455" s="177"/>
    </row>
    <row r="456" spans="1:13" ht="13.5">
      <c r="A456" s="177" t="s">
        <v>156</v>
      </c>
      <c r="B456" s="251" t="s">
        <v>157</v>
      </c>
      <c r="C456" s="251" t="s">
        <v>737</v>
      </c>
      <c r="D456" s="34" t="s">
        <v>158</v>
      </c>
      <c r="F456" s="177" t="str">
        <f aca="true" t="shared" si="41" ref="F456:F472">A456</f>
        <v>S01</v>
      </c>
      <c r="G456" s="33" t="str">
        <f>B456&amp;C456</f>
        <v>宇尾数行</v>
      </c>
      <c r="H456" s="40" t="s">
        <v>159</v>
      </c>
      <c r="I456" s="40" t="s">
        <v>738</v>
      </c>
      <c r="J456" s="39">
        <v>1960</v>
      </c>
      <c r="K456" s="180">
        <f aca="true" t="shared" si="42" ref="K456:K475">IF(J456="","",(2014-J456))</f>
        <v>54</v>
      </c>
      <c r="L456" s="177" t="str">
        <f aca="true" t="shared" si="43" ref="L456:L471">IF(G456="","",IF(COUNTIF($G$20:$G$524,G456)&gt;1,"2重登録","OK"))</f>
        <v>OK</v>
      </c>
      <c r="M456" s="43" t="s">
        <v>599</v>
      </c>
    </row>
    <row r="457" spans="1:13" ht="13.5">
      <c r="A457" s="177" t="s">
        <v>160</v>
      </c>
      <c r="B457" s="251" t="s">
        <v>743</v>
      </c>
      <c r="C457" s="252" t="s">
        <v>744</v>
      </c>
      <c r="D457" s="34" t="s">
        <v>161</v>
      </c>
      <c r="F457" s="177" t="str">
        <f t="shared" si="41"/>
        <v>S02</v>
      </c>
      <c r="G457" s="33" t="str">
        <f>B457&amp;C457</f>
        <v>小倉俊郎</v>
      </c>
      <c r="H457" s="40" t="s">
        <v>159</v>
      </c>
      <c r="I457" s="40" t="s">
        <v>738</v>
      </c>
      <c r="J457" s="39">
        <v>1959</v>
      </c>
      <c r="K457" s="180">
        <f t="shared" si="42"/>
        <v>55</v>
      </c>
      <c r="L457" s="177" t="str">
        <f t="shared" si="43"/>
        <v>OK</v>
      </c>
      <c r="M457" s="43"/>
    </row>
    <row r="458" spans="1:13" ht="13.5">
      <c r="A458" s="177" t="s">
        <v>162</v>
      </c>
      <c r="B458" s="34" t="s">
        <v>163</v>
      </c>
      <c r="C458" s="34" t="s">
        <v>164</v>
      </c>
      <c r="D458" s="34" t="s">
        <v>161</v>
      </c>
      <c r="F458" s="177" t="str">
        <f t="shared" si="41"/>
        <v>S03</v>
      </c>
      <c r="G458" s="33" t="str">
        <f>B458&amp;C458</f>
        <v>梅田隆</v>
      </c>
      <c r="H458" s="40" t="s">
        <v>159</v>
      </c>
      <c r="I458" s="40" t="s">
        <v>738</v>
      </c>
      <c r="J458" s="39">
        <v>1966</v>
      </c>
      <c r="K458" s="180">
        <f t="shared" si="42"/>
        <v>48</v>
      </c>
      <c r="L458" s="177" t="str">
        <f t="shared" si="43"/>
        <v>OK</v>
      </c>
      <c r="M458" s="43"/>
    </row>
    <row r="459" spans="1:13" ht="13.5">
      <c r="A459" s="177" t="s">
        <v>165</v>
      </c>
      <c r="B459" s="251" t="s">
        <v>749</v>
      </c>
      <c r="C459" s="252" t="s">
        <v>750</v>
      </c>
      <c r="D459" s="34" t="s">
        <v>161</v>
      </c>
      <c r="F459" s="33" t="str">
        <f t="shared" si="41"/>
        <v>S04</v>
      </c>
      <c r="G459" s="33" t="str">
        <f aca="true" t="shared" si="44" ref="G459:G472">B459&amp;C459</f>
        <v>北野智尋</v>
      </c>
      <c r="H459" s="40" t="s">
        <v>159</v>
      </c>
      <c r="I459" s="40" t="s">
        <v>738</v>
      </c>
      <c r="J459" s="36">
        <v>1970</v>
      </c>
      <c r="K459" s="180">
        <f t="shared" si="42"/>
        <v>44</v>
      </c>
      <c r="L459" s="177" t="str">
        <f t="shared" si="43"/>
        <v>OK</v>
      </c>
      <c r="M459" s="43"/>
    </row>
    <row r="460" spans="1:13" ht="13.5">
      <c r="A460" s="177" t="s">
        <v>166</v>
      </c>
      <c r="B460" s="251" t="s">
        <v>752</v>
      </c>
      <c r="C460" s="251" t="s">
        <v>753</v>
      </c>
      <c r="D460" s="34" t="s">
        <v>161</v>
      </c>
      <c r="F460" s="177" t="str">
        <f t="shared" si="41"/>
        <v>S05</v>
      </c>
      <c r="G460" s="33" t="str">
        <f t="shared" si="44"/>
        <v>木森厚志</v>
      </c>
      <c r="H460" s="40" t="s">
        <v>159</v>
      </c>
      <c r="I460" s="40" t="s">
        <v>738</v>
      </c>
      <c r="J460" s="39">
        <v>1961</v>
      </c>
      <c r="K460" s="180">
        <f t="shared" si="42"/>
        <v>53</v>
      </c>
      <c r="L460" s="177" t="str">
        <f t="shared" si="43"/>
        <v>OK</v>
      </c>
      <c r="M460" s="43"/>
    </row>
    <row r="461" spans="1:13" ht="13.5">
      <c r="A461" s="177" t="s">
        <v>167</v>
      </c>
      <c r="B461" s="251" t="s">
        <v>757</v>
      </c>
      <c r="C461" s="252" t="s">
        <v>758</v>
      </c>
      <c r="D461" s="34" t="s">
        <v>161</v>
      </c>
      <c r="F461" s="177" t="str">
        <f t="shared" si="41"/>
        <v>S06</v>
      </c>
      <c r="G461" s="33" t="str">
        <f t="shared" si="44"/>
        <v>田中宏樹</v>
      </c>
      <c r="H461" s="40" t="s">
        <v>159</v>
      </c>
      <c r="I461" s="40" t="s">
        <v>738</v>
      </c>
      <c r="J461" s="36">
        <v>1965</v>
      </c>
      <c r="K461" s="180">
        <f t="shared" si="42"/>
        <v>49</v>
      </c>
      <c r="L461" s="177" t="str">
        <f t="shared" si="43"/>
        <v>OK</v>
      </c>
      <c r="M461" s="43"/>
    </row>
    <row r="462" spans="1:13" ht="13.5">
      <c r="A462" s="177" t="s">
        <v>168</v>
      </c>
      <c r="B462" s="251" t="s">
        <v>759</v>
      </c>
      <c r="C462" s="252" t="s">
        <v>760</v>
      </c>
      <c r="D462" s="34" t="s">
        <v>161</v>
      </c>
      <c r="F462" s="177" t="str">
        <f t="shared" si="41"/>
        <v>S07</v>
      </c>
      <c r="G462" s="33" t="str">
        <f t="shared" si="44"/>
        <v>坪田敏裕</v>
      </c>
      <c r="H462" s="40" t="s">
        <v>159</v>
      </c>
      <c r="I462" s="40" t="s">
        <v>738</v>
      </c>
      <c r="J462" s="39">
        <v>1965</v>
      </c>
      <c r="K462" s="180">
        <f t="shared" si="42"/>
        <v>49</v>
      </c>
      <c r="L462" s="177" t="str">
        <f t="shared" si="43"/>
        <v>OK</v>
      </c>
      <c r="M462" s="43"/>
    </row>
    <row r="463" spans="1:13" ht="13.5">
      <c r="A463" s="177" t="s">
        <v>169</v>
      </c>
      <c r="B463" s="251" t="s">
        <v>608</v>
      </c>
      <c r="C463" s="252" t="s">
        <v>1234</v>
      </c>
      <c r="D463" s="34" t="s">
        <v>607</v>
      </c>
      <c r="F463" s="177" t="str">
        <f t="shared" si="41"/>
        <v>S08</v>
      </c>
      <c r="G463" s="33" t="str">
        <f t="shared" si="44"/>
        <v>坂口直也</v>
      </c>
      <c r="H463" s="40" t="s">
        <v>159</v>
      </c>
      <c r="I463" s="40" t="s">
        <v>738</v>
      </c>
      <c r="J463" s="39">
        <v>1971</v>
      </c>
      <c r="K463" s="180">
        <f t="shared" si="42"/>
        <v>43</v>
      </c>
      <c r="L463" s="177" t="str">
        <f t="shared" si="43"/>
        <v>OK</v>
      </c>
      <c r="M463" s="43"/>
    </row>
    <row r="464" spans="1:13" ht="13.5">
      <c r="A464" s="177" t="s">
        <v>170</v>
      </c>
      <c r="B464" s="251" t="s">
        <v>762</v>
      </c>
      <c r="C464" s="252" t="s">
        <v>763</v>
      </c>
      <c r="D464" s="34" t="s">
        <v>161</v>
      </c>
      <c r="F464" s="177" t="str">
        <f t="shared" si="41"/>
        <v>S09</v>
      </c>
      <c r="G464" s="33" t="str">
        <f t="shared" si="44"/>
        <v>生岩寛史</v>
      </c>
      <c r="H464" s="40" t="s">
        <v>159</v>
      </c>
      <c r="I464" s="40" t="s">
        <v>738</v>
      </c>
      <c r="J464" s="39">
        <v>1978</v>
      </c>
      <c r="K464" s="180">
        <f t="shared" si="42"/>
        <v>36</v>
      </c>
      <c r="L464" s="177" t="str">
        <f t="shared" si="43"/>
        <v>OK</v>
      </c>
      <c r="M464" s="43"/>
    </row>
    <row r="465" spans="1:13" ht="13.5">
      <c r="A465" s="177" t="s">
        <v>171</v>
      </c>
      <c r="B465" s="251" t="s">
        <v>764</v>
      </c>
      <c r="C465" s="252" t="s">
        <v>172</v>
      </c>
      <c r="D465" s="34" t="s">
        <v>161</v>
      </c>
      <c r="F465" s="177" t="str">
        <f t="shared" si="41"/>
        <v>S10</v>
      </c>
      <c r="G465" s="33" t="str">
        <f t="shared" si="44"/>
        <v>濱田 毅</v>
      </c>
      <c r="H465" s="40" t="s">
        <v>159</v>
      </c>
      <c r="I465" s="40" t="s">
        <v>738</v>
      </c>
      <c r="J465" s="39">
        <v>1962</v>
      </c>
      <c r="K465" s="180">
        <f t="shared" si="42"/>
        <v>52</v>
      </c>
      <c r="L465" s="177" t="str">
        <f t="shared" si="43"/>
        <v>OK</v>
      </c>
      <c r="M465" s="43"/>
    </row>
    <row r="466" spans="1:13" ht="13.5">
      <c r="A466" s="177" t="s">
        <v>173</v>
      </c>
      <c r="B466" s="251" t="s">
        <v>765</v>
      </c>
      <c r="C466" s="252" t="s">
        <v>766</v>
      </c>
      <c r="D466" s="34" t="s">
        <v>161</v>
      </c>
      <c r="F466" s="33" t="str">
        <f t="shared" si="41"/>
        <v>S11</v>
      </c>
      <c r="G466" s="33" t="str">
        <f t="shared" si="44"/>
        <v>別宮敏朗</v>
      </c>
      <c r="H466" s="40" t="s">
        <v>159</v>
      </c>
      <c r="I466" s="40" t="s">
        <v>738</v>
      </c>
      <c r="J466" s="39">
        <v>1947</v>
      </c>
      <c r="K466" s="180">
        <f t="shared" si="42"/>
        <v>67</v>
      </c>
      <c r="L466" s="177" t="str">
        <f t="shared" si="43"/>
        <v>OK</v>
      </c>
      <c r="M466" s="43"/>
    </row>
    <row r="467" spans="1:13" ht="13.5">
      <c r="A467" s="177" t="s">
        <v>174</v>
      </c>
      <c r="B467" s="251" t="s">
        <v>767</v>
      </c>
      <c r="C467" s="252" t="s">
        <v>768</v>
      </c>
      <c r="D467" s="34" t="s">
        <v>161</v>
      </c>
      <c r="F467" s="177" t="str">
        <f t="shared" si="41"/>
        <v>S12</v>
      </c>
      <c r="G467" s="33" t="str">
        <f t="shared" si="44"/>
        <v>松岡俊孝</v>
      </c>
      <c r="H467" s="40" t="s">
        <v>159</v>
      </c>
      <c r="I467" s="40" t="s">
        <v>738</v>
      </c>
      <c r="J467" s="36">
        <v>1978</v>
      </c>
      <c r="K467" s="180">
        <f t="shared" si="42"/>
        <v>36</v>
      </c>
      <c r="L467" s="177" t="str">
        <f t="shared" si="43"/>
        <v>OK</v>
      </c>
      <c r="M467" s="43"/>
    </row>
    <row r="468" spans="1:13" ht="13.5">
      <c r="A468" s="177" t="s">
        <v>175</v>
      </c>
      <c r="B468" s="251" t="s">
        <v>769</v>
      </c>
      <c r="C468" s="252" t="s">
        <v>770</v>
      </c>
      <c r="D468" s="34" t="s">
        <v>161</v>
      </c>
      <c r="F468" s="177" t="str">
        <f t="shared" si="41"/>
        <v>S13</v>
      </c>
      <c r="G468" s="33" t="str">
        <f t="shared" si="44"/>
        <v>宮本佳明</v>
      </c>
      <c r="H468" s="40" t="s">
        <v>159</v>
      </c>
      <c r="I468" s="40" t="s">
        <v>738</v>
      </c>
      <c r="J468" s="39">
        <v>1981</v>
      </c>
      <c r="K468" s="180">
        <f t="shared" si="42"/>
        <v>33</v>
      </c>
      <c r="L468" s="177" t="str">
        <f t="shared" si="43"/>
        <v>OK</v>
      </c>
      <c r="M468" s="43"/>
    </row>
    <row r="469" spans="1:13" ht="13.5">
      <c r="A469" s="177" t="s">
        <v>176</v>
      </c>
      <c r="B469" s="251" t="s">
        <v>151</v>
      </c>
      <c r="C469" s="53" t="s">
        <v>841</v>
      </c>
      <c r="D469" s="34" t="s">
        <v>607</v>
      </c>
      <c r="F469" s="177" t="str">
        <f>A469</f>
        <v>S14</v>
      </c>
      <c r="G469" s="33" t="str">
        <f>B469&amp;C469</f>
        <v>松田憲次</v>
      </c>
      <c r="H469" s="40" t="s">
        <v>159</v>
      </c>
      <c r="I469" s="40" t="s">
        <v>738</v>
      </c>
      <c r="J469" s="39">
        <v>1964</v>
      </c>
      <c r="K469" s="180">
        <f t="shared" si="42"/>
        <v>50</v>
      </c>
      <c r="L469" s="177" t="str">
        <f t="shared" si="43"/>
        <v>OK</v>
      </c>
      <c r="M469" s="43" t="s">
        <v>599</v>
      </c>
    </row>
    <row r="470" spans="1:13" ht="13.5">
      <c r="A470" s="177" t="s">
        <v>177</v>
      </c>
      <c r="B470" s="251" t="s">
        <v>178</v>
      </c>
      <c r="C470" s="251" t="s">
        <v>179</v>
      </c>
      <c r="D470" s="34" t="s">
        <v>161</v>
      </c>
      <c r="F470" s="177" t="str">
        <f>A470</f>
        <v>S15</v>
      </c>
      <c r="G470" s="33" t="str">
        <f>B470&amp;C470</f>
        <v>宇尾 翼</v>
      </c>
      <c r="H470" s="40" t="s">
        <v>159</v>
      </c>
      <c r="I470" s="40" t="s">
        <v>738</v>
      </c>
      <c r="J470" s="39">
        <v>1996</v>
      </c>
      <c r="K470" s="180">
        <f t="shared" si="42"/>
        <v>18</v>
      </c>
      <c r="L470" s="177" t="str">
        <f t="shared" si="43"/>
        <v>OK</v>
      </c>
      <c r="M470" s="43" t="s">
        <v>599</v>
      </c>
    </row>
    <row r="471" spans="1:13" ht="13.5">
      <c r="A471" s="177" t="s">
        <v>180</v>
      </c>
      <c r="B471" s="253" t="s">
        <v>771</v>
      </c>
      <c r="C471" s="254" t="s">
        <v>772</v>
      </c>
      <c r="D471" s="34" t="s">
        <v>161</v>
      </c>
      <c r="F471" s="177" t="str">
        <f t="shared" si="41"/>
        <v>S16</v>
      </c>
      <c r="G471" s="43" t="str">
        <f t="shared" si="44"/>
        <v>梅田陽子</v>
      </c>
      <c r="H471" s="40" t="s">
        <v>159</v>
      </c>
      <c r="I471" s="42" t="s">
        <v>389</v>
      </c>
      <c r="J471" s="39">
        <v>1967</v>
      </c>
      <c r="K471" s="180">
        <f t="shared" si="42"/>
        <v>47</v>
      </c>
      <c r="L471" s="177" t="str">
        <f t="shared" si="43"/>
        <v>OK</v>
      </c>
      <c r="M471" s="43"/>
    </row>
    <row r="472" spans="1:13" ht="13.5">
      <c r="A472" s="177" t="s">
        <v>181</v>
      </c>
      <c r="B472" s="253" t="s">
        <v>774</v>
      </c>
      <c r="C472" s="254" t="s">
        <v>775</v>
      </c>
      <c r="D472" s="34" t="s">
        <v>161</v>
      </c>
      <c r="F472" s="177" t="str">
        <f t="shared" si="41"/>
        <v>S17</v>
      </c>
      <c r="G472" s="43" t="str">
        <f t="shared" si="44"/>
        <v>鈴木春美</v>
      </c>
      <c r="H472" s="40" t="s">
        <v>159</v>
      </c>
      <c r="I472" s="42" t="s">
        <v>389</v>
      </c>
      <c r="J472" s="39">
        <v>1965</v>
      </c>
      <c r="K472" s="180">
        <f t="shared" si="42"/>
        <v>49</v>
      </c>
      <c r="L472" s="177" t="str">
        <f>IF(G472="","",IF(COUNTIF($G$20:$G$562,G472)&gt;1,"2重登録","OK"))</f>
        <v>OK</v>
      </c>
      <c r="M472" s="43" t="s">
        <v>599</v>
      </c>
    </row>
    <row r="473" spans="1:13" ht="13.5">
      <c r="A473" s="177" t="s">
        <v>182</v>
      </c>
      <c r="B473" s="253" t="s">
        <v>392</v>
      </c>
      <c r="C473" s="254" t="s">
        <v>393</v>
      </c>
      <c r="D473" s="34" t="s">
        <v>607</v>
      </c>
      <c r="F473" s="177" t="str">
        <f>A473</f>
        <v>S18</v>
      </c>
      <c r="G473" s="43" t="str">
        <f>B473&amp;C473</f>
        <v>川端文子</v>
      </c>
      <c r="H473" s="40" t="s">
        <v>159</v>
      </c>
      <c r="I473" s="42" t="s">
        <v>389</v>
      </c>
      <c r="J473" s="175">
        <v>1967</v>
      </c>
      <c r="K473" s="180">
        <f t="shared" si="42"/>
        <v>47</v>
      </c>
      <c r="L473" s="177" t="str">
        <f>IF(G473="","",IF(COUNTIF($G$20:$G$524,G473)&gt;1,"2重登録","OK"))</f>
        <v>OK</v>
      </c>
      <c r="M473" s="43" t="s">
        <v>599</v>
      </c>
    </row>
    <row r="474" spans="1:12" ht="13.5">
      <c r="A474" s="177" t="s">
        <v>183</v>
      </c>
      <c r="B474" s="253" t="s">
        <v>184</v>
      </c>
      <c r="C474" s="255" t="s">
        <v>185</v>
      </c>
      <c r="D474" s="34" t="s">
        <v>186</v>
      </c>
      <c r="E474"/>
      <c r="F474" s="177" t="str">
        <f>A474</f>
        <v>S19</v>
      </c>
      <c r="G474" s="43" t="str">
        <f>B474&amp;C474</f>
        <v>更家真佐子</v>
      </c>
      <c r="H474" s="40" t="s">
        <v>159</v>
      </c>
      <c r="I474" s="42" t="s">
        <v>389</v>
      </c>
      <c r="J474" s="175"/>
      <c r="K474" s="180">
        <f t="shared" si="42"/>
      </c>
      <c r="L474" s="177" t="str">
        <f>IF(G474="","",IF(COUNTIF($G$3:$G$541,G474)&gt;1,"2重登録","OK"))</f>
        <v>OK</v>
      </c>
    </row>
    <row r="475" spans="1:12" ht="13.5">
      <c r="A475" s="177" t="s">
        <v>187</v>
      </c>
      <c r="B475" s="253" t="s">
        <v>1277</v>
      </c>
      <c r="C475" s="254" t="s">
        <v>188</v>
      </c>
      <c r="D475" s="34" t="s">
        <v>189</v>
      </c>
      <c r="E475"/>
      <c r="F475" s="177" t="str">
        <f>A475</f>
        <v>S20</v>
      </c>
      <c r="G475" s="43" t="str">
        <f>B475&amp;C475</f>
        <v>田中由紀</v>
      </c>
      <c r="H475" s="40" t="s">
        <v>159</v>
      </c>
      <c r="I475" s="42" t="s">
        <v>389</v>
      </c>
      <c r="J475" s="175">
        <v>1968</v>
      </c>
      <c r="K475" s="180">
        <f t="shared" si="42"/>
        <v>46</v>
      </c>
      <c r="L475" s="177" t="str">
        <f>IF(G475="","",IF(COUNTIF($G$3:$G$541,G475)&gt;1,"2重登録","OK"))</f>
        <v>OK</v>
      </c>
    </row>
    <row r="476" spans="2:12" ht="13.5">
      <c r="B476" s="256"/>
      <c r="C476" s="256"/>
      <c r="D476" s="34"/>
      <c r="E476" s="37"/>
      <c r="H476" s="40"/>
      <c r="I476" s="37"/>
      <c r="J476" s="38"/>
      <c r="K476" s="75"/>
      <c r="L476" s="177"/>
    </row>
    <row r="477" spans="2:12" ht="13.5">
      <c r="B477" s="256"/>
      <c r="C477" s="256"/>
      <c r="D477" s="34"/>
      <c r="E477" s="37"/>
      <c r="H477" s="40"/>
      <c r="I477" s="37"/>
      <c r="J477" s="38"/>
      <c r="K477" s="75"/>
      <c r="L477" s="177"/>
    </row>
    <row r="478" spans="2:12" ht="13.5">
      <c r="B478" s="256"/>
      <c r="C478" s="256"/>
      <c r="D478" s="34"/>
      <c r="E478" s="37"/>
      <c r="H478" s="40"/>
      <c r="I478" s="37"/>
      <c r="J478" s="38"/>
      <c r="K478" s="75"/>
      <c r="L478" s="177"/>
    </row>
    <row r="479" spans="2:12" ht="13.5">
      <c r="B479" s="256"/>
      <c r="C479" s="256"/>
      <c r="D479" s="34"/>
      <c r="E479" s="37"/>
      <c r="H479" s="40"/>
      <c r="I479" s="37"/>
      <c r="J479" s="38"/>
      <c r="K479" s="75"/>
      <c r="L479" s="177"/>
    </row>
    <row r="480" spans="2:12" ht="13.5">
      <c r="B480" s="256"/>
      <c r="C480" s="256"/>
      <c r="D480" s="34"/>
      <c r="E480" s="37"/>
      <c r="H480" s="40"/>
      <c r="I480" s="37"/>
      <c r="J480" s="38"/>
      <c r="K480" s="75"/>
      <c r="L480" s="177"/>
    </row>
    <row r="481" spans="2:12" ht="13.5">
      <c r="B481" s="256"/>
      <c r="C481" s="256"/>
      <c r="D481" s="34"/>
      <c r="E481" s="37"/>
      <c r="H481" s="40"/>
      <c r="I481" s="37"/>
      <c r="J481" s="38"/>
      <c r="K481" s="75"/>
      <c r="L481" s="177"/>
    </row>
    <row r="482" spans="2:12" ht="13.5">
      <c r="B482" s="256"/>
      <c r="C482" s="256"/>
      <c r="D482" s="34"/>
      <c r="E482" s="37"/>
      <c r="H482" s="40"/>
      <c r="I482" s="37"/>
      <c r="J482" s="38"/>
      <c r="K482" s="75"/>
      <c r="L482" s="177"/>
    </row>
    <row r="483" spans="2:12" ht="13.5">
      <c r="B483" s="256"/>
      <c r="C483" s="256"/>
      <c r="D483" s="34"/>
      <c r="E483" s="37"/>
      <c r="H483" s="40"/>
      <c r="I483" s="37"/>
      <c r="J483" s="38"/>
      <c r="K483" s="75"/>
      <c r="L483" s="177"/>
    </row>
    <row r="484" spans="2:12" ht="13.5">
      <c r="B484" s="256"/>
      <c r="C484" s="256"/>
      <c r="D484" s="34"/>
      <c r="E484" s="37"/>
      <c r="H484" s="40"/>
      <c r="I484" s="37"/>
      <c r="J484" s="38"/>
      <c r="K484" s="75"/>
      <c r="L484" s="177"/>
    </row>
    <row r="485" spans="2:12" ht="13.5">
      <c r="B485" s="256"/>
      <c r="C485" s="256"/>
      <c r="D485" s="34"/>
      <c r="E485" s="37"/>
      <c r="H485" s="40"/>
      <c r="I485" s="37"/>
      <c r="J485" s="38"/>
      <c r="K485" s="75"/>
      <c r="L485" s="177"/>
    </row>
    <row r="486" spans="2:12" ht="13.5">
      <c r="B486" s="256"/>
      <c r="C486" s="256"/>
      <c r="D486" s="34"/>
      <c r="E486" s="37"/>
      <c r="H486" s="40"/>
      <c r="I486" s="37"/>
      <c r="J486" s="38"/>
      <c r="K486" s="75"/>
      <c r="L486" s="177"/>
    </row>
    <row r="487" spans="2:12" ht="13.5">
      <c r="B487" s="256"/>
      <c r="C487" s="256"/>
      <c r="D487" s="34"/>
      <c r="E487" s="37"/>
      <c r="H487" s="40"/>
      <c r="I487" s="37"/>
      <c r="J487" s="38"/>
      <c r="K487" s="75"/>
      <c r="L487" s="177"/>
    </row>
    <row r="488" spans="2:12" ht="13.5">
      <c r="B488" s="256"/>
      <c r="C488" s="256"/>
      <c r="D488" s="34"/>
      <c r="E488" s="37"/>
      <c r="H488" s="40"/>
      <c r="I488" s="37"/>
      <c r="J488" s="38"/>
      <c r="K488" s="75"/>
      <c r="L488" s="177"/>
    </row>
    <row r="489" spans="2:12" ht="13.5">
      <c r="B489" s="256"/>
      <c r="C489" s="256"/>
      <c r="D489" s="34"/>
      <c r="E489" s="37"/>
      <c r="H489" s="40"/>
      <c r="I489" s="37"/>
      <c r="J489" s="38"/>
      <c r="K489" s="75"/>
      <c r="L489" s="177"/>
    </row>
    <row r="490" spans="2:12" ht="13.5">
      <c r="B490" s="256"/>
      <c r="C490" s="256"/>
      <c r="D490" s="34"/>
      <c r="E490" s="37"/>
      <c r="H490" s="40"/>
      <c r="I490" s="37"/>
      <c r="J490" s="38"/>
      <c r="K490" s="75"/>
      <c r="L490" s="177"/>
    </row>
    <row r="491" spans="2:12" ht="13.5">
      <c r="B491" s="256"/>
      <c r="C491" s="256"/>
      <c r="D491" s="34"/>
      <c r="E491" s="37"/>
      <c r="H491" s="40"/>
      <c r="I491" s="37"/>
      <c r="J491" s="38"/>
      <c r="K491" s="75"/>
      <c r="L491" s="177"/>
    </row>
    <row r="492" spans="2:12" ht="13.5">
      <c r="B492" s="256"/>
      <c r="C492" s="256"/>
      <c r="D492" s="34"/>
      <c r="E492" s="37"/>
      <c r="H492" s="40"/>
      <c r="I492" s="37"/>
      <c r="J492" s="38"/>
      <c r="K492" s="75"/>
      <c r="L492" s="177"/>
    </row>
    <row r="493" spans="2:12" ht="13.5">
      <c r="B493" s="256"/>
      <c r="C493" s="256"/>
      <c r="D493" s="34"/>
      <c r="E493" s="37"/>
      <c r="H493" s="40"/>
      <c r="I493" s="37"/>
      <c r="J493" s="38"/>
      <c r="K493" s="75"/>
      <c r="L493" s="177"/>
    </row>
    <row r="494" spans="2:12" ht="13.5">
      <c r="B494" s="256"/>
      <c r="C494" s="256"/>
      <c r="D494" s="34"/>
      <c r="E494" s="37"/>
      <c r="H494" s="40"/>
      <c r="I494" s="37"/>
      <c r="J494" s="38"/>
      <c r="K494" s="75"/>
      <c r="L494" s="177"/>
    </row>
    <row r="495" spans="2:12" ht="13.5">
      <c r="B495" s="256"/>
      <c r="C495" s="256"/>
      <c r="D495" s="34"/>
      <c r="E495" s="37"/>
      <c r="H495" s="40"/>
      <c r="I495" s="37"/>
      <c r="J495" s="38"/>
      <c r="K495" s="75"/>
      <c r="L495" s="177"/>
    </row>
    <row r="496" spans="2:12" ht="13.5">
      <c r="B496" s="256"/>
      <c r="C496" s="256"/>
      <c r="D496" s="34"/>
      <c r="E496" s="37"/>
      <c r="H496" s="40"/>
      <c r="I496" s="37"/>
      <c r="J496" s="38"/>
      <c r="K496" s="75"/>
      <c r="L496" s="177"/>
    </row>
    <row r="497" spans="2:12" ht="13.5">
      <c r="B497" s="256"/>
      <c r="C497" s="256"/>
      <c r="D497" s="34"/>
      <c r="E497" s="37"/>
      <c r="H497" s="40"/>
      <c r="I497" s="37"/>
      <c r="J497" s="38"/>
      <c r="K497" s="75"/>
      <c r="L497" s="177"/>
    </row>
    <row r="498" spans="2:12" ht="13.5">
      <c r="B498" s="256"/>
      <c r="C498" s="256"/>
      <c r="D498" s="34"/>
      <c r="E498" s="37"/>
      <c r="H498" s="40"/>
      <c r="I498" s="37"/>
      <c r="J498" s="38"/>
      <c r="K498" s="75"/>
      <c r="L498" s="177"/>
    </row>
    <row r="499" spans="2:12" ht="13.5">
      <c r="B499" s="256"/>
      <c r="C499" s="256"/>
      <c r="D499" s="34"/>
      <c r="E499" s="37"/>
      <c r="H499" s="40"/>
      <c r="I499" s="37"/>
      <c r="J499" s="38"/>
      <c r="K499" s="75"/>
      <c r="L499" s="177"/>
    </row>
    <row r="500" spans="2:12" ht="13.5">
      <c r="B500" s="256"/>
      <c r="C500" s="256"/>
      <c r="D500" s="34"/>
      <c r="E500" s="37"/>
      <c r="H500" s="40"/>
      <c r="I500" s="37"/>
      <c r="J500" s="38"/>
      <c r="K500" s="75"/>
      <c r="L500" s="177"/>
    </row>
    <row r="501" spans="2:12" ht="13.5">
      <c r="B501" s="256"/>
      <c r="C501" s="256"/>
      <c r="D501" s="34"/>
      <c r="E501" s="37"/>
      <c r="H501" s="40"/>
      <c r="I501" s="37"/>
      <c r="J501" s="38"/>
      <c r="K501" s="75"/>
      <c r="L501" s="177"/>
    </row>
    <row r="502" spans="2:12" ht="13.5">
      <c r="B502" s="256"/>
      <c r="C502" s="256"/>
      <c r="D502" s="34"/>
      <c r="E502" s="37"/>
      <c r="H502" s="40"/>
      <c r="I502" s="37"/>
      <c r="J502" s="38"/>
      <c r="K502" s="75"/>
      <c r="L502" s="177"/>
    </row>
    <row r="503" spans="2:12" ht="13.5">
      <c r="B503" s="256"/>
      <c r="C503" s="256"/>
      <c r="D503" s="34"/>
      <c r="E503" s="37"/>
      <c r="H503" s="40"/>
      <c r="I503" s="37"/>
      <c r="J503" s="38"/>
      <c r="K503" s="75"/>
      <c r="L503" s="177"/>
    </row>
    <row r="504" spans="2:12" ht="13.5">
      <c r="B504" s="256"/>
      <c r="C504" s="256"/>
      <c r="D504" s="34"/>
      <c r="E504" s="37"/>
      <c r="H504" s="40"/>
      <c r="I504" s="37"/>
      <c r="J504" s="38"/>
      <c r="K504" s="75"/>
      <c r="L504" s="177"/>
    </row>
    <row r="505" spans="2:12" ht="13.5">
      <c r="B505" s="256"/>
      <c r="C505" s="256"/>
      <c r="D505" s="34"/>
      <c r="E505" s="37"/>
      <c r="H505" s="40"/>
      <c r="I505" s="37"/>
      <c r="J505" s="38"/>
      <c r="K505" s="75"/>
      <c r="L505" s="177"/>
    </row>
    <row r="506" spans="2:12" ht="13.5">
      <c r="B506" s="256"/>
      <c r="C506" s="256"/>
      <c r="D506" s="34"/>
      <c r="E506" s="37"/>
      <c r="H506" s="40"/>
      <c r="I506" s="37"/>
      <c r="J506" s="38"/>
      <c r="K506" s="75"/>
      <c r="L506" s="177"/>
    </row>
    <row r="507" spans="2:12" ht="13.5">
      <c r="B507" s="256"/>
      <c r="C507" s="256"/>
      <c r="D507" s="34"/>
      <c r="E507" s="37"/>
      <c r="H507" s="40"/>
      <c r="I507" s="37"/>
      <c r="J507" s="38"/>
      <c r="K507" s="75"/>
      <c r="L507" s="177"/>
    </row>
    <row r="508" spans="2:12" ht="13.5">
      <c r="B508" s="256"/>
      <c r="C508" s="256"/>
      <c r="D508" s="34"/>
      <c r="E508" s="37"/>
      <c r="H508" s="40"/>
      <c r="I508" s="37"/>
      <c r="J508" s="38"/>
      <c r="K508" s="75"/>
      <c r="L508" s="177"/>
    </row>
    <row r="509" spans="2:12" ht="13.5">
      <c r="B509" s="256"/>
      <c r="C509" s="256"/>
      <c r="D509" s="34"/>
      <c r="E509" s="37"/>
      <c r="H509" s="40"/>
      <c r="I509" s="37"/>
      <c r="J509" s="38"/>
      <c r="K509" s="75"/>
      <c r="L509" s="177"/>
    </row>
    <row r="510" spans="2:12" ht="13.5">
      <c r="B510" s="256"/>
      <c r="C510" s="256"/>
      <c r="D510" s="34"/>
      <c r="E510" s="37"/>
      <c r="H510" s="40"/>
      <c r="I510" s="37"/>
      <c r="J510" s="38"/>
      <c r="K510" s="75"/>
      <c r="L510" s="177"/>
    </row>
    <row r="511" spans="2:12" ht="13.5">
      <c r="B511" s="256"/>
      <c r="C511" s="256"/>
      <c r="D511" s="34"/>
      <c r="E511" s="37"/>
      <c r="H511" s="40"/>
      <c r="I511" s="37"/>
      <c r="J511" s="38"/>
      <c r="K511" s="75"/>
      <c r="L511" s="177"/>
    </row>
    <row r="512" spans="2:12" s="162" customFormat="1" ht="13.5">
      <c r="B512" s="681" t="s">
        <v>609</v>
      </c>
      <c r="C512" s="681"/>
      <c r="D512" s="681" t="s">
        <v>610</v>
      </c>
      <c r="E512" s="681"/>
      <c r="F512" s="681"/>
      <c r="G512" s="681"/>
      <c r="H512" s="681"/>
      <c r="L512" s="177">
        <f>IF(G512="","",IF(COUNTIF($G$19:$G$580,G512)&gt;1,"2重登録","OK"))</f>
      </c>
    </row>
    <row r="513" spans="2:12" s="162" customFormat="1" ht="13.5">
      <c r="B513" s="681"/>
      <c r="C513" s="681"/>
      <c r="D513" s="681"/>
      <c r="E513" s="681"/>
      <c r="F513" s="681"/>
      <c r="G513" s="681"/>
      <c r="H513" s="681"/>
      <c r="L513" s="177">
        <f>IF(G513="","",IF(COUNTIF($G$19:$G$580,G513)&gt;1,"2重登録","OK"))</f>
      </c>
    </row>
    <row r="514" spans="1:15" s="162" customFormat="1" ht="13.5">
      <c r="A514" s="37"/>
      <c r="B514" s="37"/>
      <c r="C514" s="37"/>
      <c r="D514" s="33"/>
      <c r="E514" s="37"/>
      <c r="F514" s="76"/>
      <c r="G514" s="77" t="s">
        <v>345</v>
      </c>
      <c r="H514" s="77" t="s">
        <v>346</v>
      </c>
      <c r="I514" s="37"/>
      <c r="J514" s="38"/>
      <c r="K514" s="75"/>
      <c r="L514" s="177"/>
      <c r="M514" s="33"/>
      <c r="N514" s="77"/>
      <c r="O514" s="77"/>
    </row>
    <row r="515" spans="1:13" s="162" customFormat="1" ht="13.5">
      <c r="A515" s="37"/>
      <c r="B515" s="783"/>
      <c r="C515" s="783"/>
      <c r="D515" s="33"/>
      <c r="E515" s="37"/>
      <c r="F515" s="76">
        <f>A515</f>
        <v>0</v>
      </c>
      <c r="G515" s="50">
        <f>COUNTIF(M517:M568,"東近江市")</f>
        <v>6</v>
      </c>
      <c r="H515" s="784">
        <f>(G515/RIGHT(A562,2))</f>
        <v>0.13043478260869565</v>
      </c>
      <c r="I515" s="784"/>
      <c r="J515" s="784"/>
      <c r="K515" s="75"/>
      <c r="L515" s="177"/>
      <c r="M515" s="33"/>
    </row>
    <row r="516" spans="1:13" s="162" customFormat="1" ht="13.5">
      <c r="A516" s="37"/>
      <c r="B516" s="49"/>
      <c r="C516" s="49"/>
      <c r="D516" s="175" t="s">
        <v>1393</v>
      </c>
      <c r="E516" s="175"/>
      <c r="F516" s="175"/>
      <c r="G516" s="50"/>
      <c r="H516" s="51" t="s">
        <v>1394</v>
      </c>
      <c r="I516" s="140"/>
      <c r="J516" s="140"/>
      <c r="K516" s="75"/>
      <c r="L516" s="177"/>
      <c r="M516" s="33"/>
    </row>
    <row r="517" spans="1:13" s="162" customFormat="1" ht="13.5">
      <c r="A517" s="257" t="s">
        <v>190</v>
      </c>
      <c r="B517" s="77" t="s">
        <v>191</v>
      </c>
      <c r="C517" s="77" t="s">
        <v>192</v>
      </c>
      <c r="D517" s="37" t="s">
        <v>1124</v>
      </c>
      <c r="E517" s="257"/>
      <c r="F517" s="76" t="str">
        <f aca="true" t="shared" si="45" ref="F517:F565">A517</f>
        <v>U01</v>
      </c>
      <c r="G517" s="162" t="str">
        <f aca="true" t="shared" si="46" ref="G517:G546">B517&amp;C517</f>
        <v>安西　司</v>
      </c>
      <c r="H517" s="37" t="s">
        <v>611</v>
      </c>
      <c r="I517" s="81" t="s">
        <v>738</v>
      </c>
      <c r="J517" s="82">
        <v>1977</v>
      </c>
      <c r="K517" s="75">
        <f aca="true" t="shared" si="47" ref="K517:K565">2015-J517</f>
        <v>38</v>
      </c>
      <c r="L517" s="76" t="s">
        <v>359</v>
      </c>
      <c r="M517" s="90" t="s">
        <v>471</v>
      </c>
    </row>
    <row r="518" spans="1:13" s="162" customFormat="1" ht="14.25">
      <c r="A518" s="257" t="s">
        <v>193</v>
      </c>
      <c r="B518" s="258" t="s">
        <v>1258</v>
      </c>
      <c r="C518" s="258" t="s">
        <v>1259</v>
      </c>
      <c r="D518" s="37" t="s">
        <v>1124</v>
      </c>
      <c r="E518" s="257"/>
      <c r="F518" s="76" t="str">
        <f t="shared" si="45"/>
        <v>U02</v>
      </c>
      <c r="G518" s="162" t="str">
        <f t="shared" si="46"/>
        <v>池上浩幸</v>
      </c>
      <c r="H518" s="37" t="s">
        <v>611</v>
      </c>
      <c r="I518" s="37" t="s">
        <v>738</v>
      </c>
      <c r="J518" s="78">
        <v>1965</v>
      </c>
      <c r="K518" s="75">
        <f t="shared" si="47"/>
        <v>50</v>
      </c>
      <c r="L518" s="76" t="s">
        <v>359</v>
      </c>
      <c r="M518" s="79" t="s">
        <v>402</v>
      </c>
    </row>
    <row r="519" spans="1:13" s="162" customFormat="1" ht="14.25">
      <c r="A519" s="257" t="s">
        <v>1125</v>
      </c>
      <c r="B519" s="258" t="s">
        <v>1260</v>
      </c>
      <c r="C519" s="258" t="s">
        <v>1261</v>
      </c>
      <c r="D519" s="37" t="s">
        <v>1124</v>
      </c>
      <c r="E519" s="257"/>
      <c r="F519" s="76" t="str">
        <f t="shared" si="45"/>
        <v>U03</v>
      </c>
      <c r="G519" s="162" t="str">
        <f t="shared" si="46"/>
        <v>石井正俊</v>
      </c>
      <c r="H519" s="37" t="s">
        <v>611</v>
      </c>
      <c r="I519" s="37" t="s">
        <v>738</v>
      </c>
      <c r="J519" s="78">
        <v>1975</v>
      </c>
      <c r="K519" s="75">
        <f t="shared" si="47"/>
        <v>40</v>
      </c>
      <c r="L519" s="76" t="s">
        <v>359</v>
      </c>
      <c r="M519" s="79" t="s">
        <v>394</v>
      </c>
    </row>
    <row r="520" spans="1:13" s="162" customFormat="1" ht="13.5">
      <c r="A520" s="257" t="s">
        <v>1126</v>
      </c>
      <c r="B520" s="77" t="s">
        <v>194</v>
      </c>
      <c r="C520" s="77" t="s">
        <v>1435</v>
      </c>
      <c r="D520" s="37" t="s">
        <v>1124</v>
      </c>
      <c r="E520" s="257"/>
      <c r="F520" s="76" t="str">
        <f t="shared" si="45"/>
        <v>U04</v>
      </c>
      <c r="G520" s="162" t="str">
        <f t="shared" si="46"/>
        <v>一色翼</v>
      </c>
      <c r="H520" s="37" t="s">
        <v>611</v>
      </c>
      <c r="I520" s="81" t="s">
        <v>738</v>
      </c>
      <c r="J520" s="82">
        <v>1983</v>
      </c>
      <c r="K520" s="75">
        <f t="shared" si="47"/>
        <v>32</v>
      </c>
      <c r="L520" s="76" t="s">
        <v>359</v>
      </c>
      <c r="M520" s="90" t="s">
        <v>471</v>
      </c>
    </row>
    <row r="521" spans="1:20" s="162" customFormat="1" ht="13.5">
      <c r="A521" s="257" t="s">
        <v>1127</v>
      </c>
      <c r="B521" s="33" t="s">
        <v>1117</v>
      </c>
      <c r="C521" s="33" t="s">
        <v>1118</v>
      </c>
      <c r="D521" s="37" t="s">
        <v>1124</v>
      </c>
      <c r="E521" s="33"/>
      <c r="F521" s="33" t="str">
        <f t="shared" si="45"/>
        <v>U05</v>
      </c>
      <c r="G521" s="33" t="str">
        <f t="shared" si="46"/>
        <v>井内一博</v>
      </c>
      <c r="H521" s="37" t="s">
        <v>611</v>
      </c>
      <c r="I521" s="33" t="s">
        <v>738</v>
      </c>
      <c r="J521" s="141">
        <v>1976</v>
      </c>
      <c r="K521" s="75">
        <f t="shared" si="47"/>
        <v>39</v>
      </c>
      <c r="L521" s="177" t="str">
        <f>IF(G521="","",IF(COUNTIF($G$19:$G$577,G521)&gt;1,"2重登録","OK"))</f>
        <v>OK</v>
      </c>
      <c r="M521" s="33" t="s">
        <v>431</v>
      </c>
      <c r="T521" s="175"/>
    </row>
    <row r="522" spans="1:13" s="162" customFormat="1" ht="13.5">
      <c r="A522" s="257" t="s">
        <v>1128</v>
      </c>
      <c r="B522" s="80" t="s">
        <v>613</v>
      </c>
      <c r="C522" s="80" t="s">
        <v>614</v>
      </c>
      <c r="D522" s="37" t="s">
        <v>1124</v>
      </c>
      <c r="E522" s="257"/>
      <c r="F522" s="76" t="str">
        <f t="shared" si="45"/>
        <v>U06</v>
      </c>
      <c r="G522" s="162" t="str">
        <f t="shared" si="46"/>
        <v>岡原裕一</v>
      </c>
      <c r="H522" s="37" t="s">
        <v>611</v>
      </c>
      <c r="I522" s="81" t="s">
        <v>738</v>
      </c>
      <c r="J522" s="82">
        <v>1986</v>
      </c>
      <c r="K522" s="75">
        <f t="shared" si="47"/>
        <v>29</v>
      </c>
      <c r="L522" s="76" t="s">
        <v>359</v>
      </c>
      <c r="M522" s="79" t="s">
        <v>380</v>
      </c>
    </row>
    <row r="523" spans="1:13" s="162" customFormat="1" ht="13.5">
      <c r="A523" s="257" t="s">
        <v>1129</v>
      </c>
      <c r="B523" s="80" t="s">
        <v>1262</v>
      </c>
      <c r="C523" s="80" t="s">
        <v>618</v>
      </c>
      <c r="D523" s="37" t="s">
        <v>1124</v>
      </c>
      <c r="E523" s="257" t="s">
        <v>347</v>
      </c>
      <c r="F523" s="76" t="str">
        <f t="shared" si="45"/>
        <v>U07</v>
      </c>
      <c r="G523" s="162" t="str">
        <f t="shared" si="46"/>
        <v>片岡凜耶</v>
      </c>
      <c r="H523" s="37" t="s">
        <v>611</v>
      </c>
      <c r="I523" s="81" t="s">
        <v>738</v>
      </c>
      <c r="J523" s="82">
        <v>1997</v>
      </c>
      <c r="K523" s="75">
        <f t="shared" si="47"/>
        <v>18</v>
      </c>
      <c r="L523" s="76" t="s">
        <v>359</v>
      </c>
      <c r="M523" s="79" t="s">
        <v>612</v>
      </c>
    </row>
    <row r="524" spans="1:13" s="162" customFormat="1" ht="14.25">
      <c r="A524" s="257" t="s">
        <v>1130</v>
      </c>
      <c r="B524" s="259" t="s">
        <v>1262</v>
      </c>
      <c r="C524" s="259" t="s">
        <v>1263</v>
      </c>
      <c r="D524" s="37" t="s">
        <v>1124</v>
      </c>
      <c r="E524" s="257"/>
      <c r="F524" s="76" t="str">
        <f t="shared" si="45"/>
        <v>U08</v>
      </c>
      <c r="G524" s="162" t="str">
        <f t="shared" si="46"/>
        <v>片岡一寿</v>
      </c>
      <c r="H524" s="37" t="s">
        <v>611</v>
      </c>
      <c r="I524" s="37" t="s">
        <v>738</v>
      </c>
      <c r="J524" s="78">
        <v>1971</v>
      </c>
      <c r="K524" s="75">
        <f t="shared" si="47"/>
        <v>44</v>
      </c>
      <c r="L524" s="76" t="s">
        <v>359</v>
      </c>
      <c r="M524" s="79" t="s">
        <v>395</v>
      </c>
    </row>
    <row r="525" spans="1:13" s="162" customFormat="1" ht="14.25">
      <c r="A525" s="257" t="s">
        <v>1131</v>
      </c>
      <c r="B525" s="259" t="s">
        <v>1264</v>
      </c>
      <c r="C525" s="259" t="s">
        <v>1265</v>
      </c>
      <c r="D525" s="37" t="s">
        <v>1124</v>
      </c>
      <c r="E525" s="257"/>
      <c r="F525" s="76" t="str">
        <f t="shared" si="45"/>
        <v>U09</v>
      </c>
      <c r="G525" s="162" t="str">
        <f t="shared" si="46"/>
        <v>片岡  大</v>
      </c>
      <c r="H525" s="37" t="s">
        <v>611</v>
      </c>
      <c r="I525" s="37" t="s">
        <v>738</v>
      </c>
      <c r="J525" s="78">
        <v>1969</v>
      </c>
      <c r="K525" s="75">
        <f t="shared" si="47"/>
        <v>46</v>
      </c>
      <c r="L525" s="76" t="s">
        <v>359</v>
      </c>
      <c r="M525" s="79" t="s">
        <v>612</v>
      </c>
    </row>
    <row r="526" spans="1:13" s="162" customFormat="1" ht="14.25">
      <c r="A526" s="257" t="s">
        <v>1132</v>
      </c>
      <c r="B526" s="258" t="s">
        <v>1266</v>
      </c>
      <c r="C526" s="258" t="s">
        <v>1267</v>
      </c>
      <c r="D526" s="37" t="s">
        <v>1124</v>
      </c>
      <c r="E526" s="257"/>
      <c r="F526" s="76" t="str">
        <f t="shared" si="45"/>
        <v>U10</v>
      </c>
      <c r="G526" s="162" t="str">
        <f t="shared" si="46"/>
        <v>亀井雅嗣</v>
      </c>
      <c r="H526" s="37" t="s">
        <v>611</v>
      </c>
      <c r="I526" s="37" t="s">
        <v>738</v>
      </c>
      <c r="J526" s="83">
        <v>1970</v>
      </c>
      <c r="K526" s="75">
        <f t="shared" si="47"/>
        <v>45</v>
      </c>
      <c r="L526" s="76" t="s">
        <v>359</v>
      </c>
      <c r="M526" s="79" t="s">
        <v>394</v>
      </c>
    </row>
    <row r="527" spans="1:13" s="162" customFormat="1" ht="14.25">
      <c r="A527" s="257" t="s">
        <v>1133</v>
      </c>
      <c r="B527" s="258" t="s">
        <v>1266</v>
      </c>
      <c r="C527" s="258" t="s">
        <v>619</v>
      </c>
      <c r="D527" s="37" t="s">
        <v>1124</v>
      </c>
      <c r="E527" s="257" t="s">
        <v>347</v>
      </c>
      <c r="F527" s="76" t="str">
        <f t="shared" si="45"/>
        <v>U11</v>
      </c>
      <c r="G527" s="162" t="str">
        <f t="shared" si="46"/>
        <v>亀井皓太</v>
      </c>
      <c r="H527" s="37" t="s">
        <v>611</v>
      </c>
      <c r="I527" s="37" t="s">
        <v>738</v>
      </c>
      <c r="J527" s="83">
        <v>2003</v>
      </c>
      <c r="K527" s="75">
        <f t="shared" si="47"/>
        <v>12</v>
      </c>
      <c r="L527" s="76" t="s">
        <v>359</v>
      </c>
      <c r="M527" s="79" t="s">
        <v>394</v>
      </c>
    </row>
    <row r="528" spans="1:13" s="162" customFormat="1" ht="14.25">
      <c r="A528" s="257" t="s">
        <v>1134</v>
      </c>
      <c r="B528" s="260" t="s">
        <v>615</v>
      </c>
      <c r="C528" s="260" t="s">
        <v>616</v>
      </c>
      <c r="D528" s="37" t="s">
        <v>1124</v>
      </c>
      <c r="E528" s="77"/>
      <c r="F528" s="76" t="str">
        <f t="shared" si="45"/>
        <v>U12</v>
      </c>
      <c r="G528" s="162" t="str">
        <f t="shared" si="46"/>
        <v>木下進</v>
      </c>
      <c r="H528" s="37" t="s">
        <v>611</v>
      </c>
      <c r="I528" s="37" t="s">
        <v>738</v>
      </c>
      <c r="J528" s="83">
        <v>1950</v>
      </c>
      <c r="K528" s="75">
        <f t="shared" si="47"/>
        <v>65</v>
      </c>
      <c r="L528" s="76" t="s">
        <v>359</v>
      </c>
      <c r="M528" s="79" t="s">
        <v>617</v>
      </c>
    </row>
    <row r="529" spans="1:13" s="162" customFormat="1" ht="14.25">
      <c r="A529" s="257" t="s">
        <v>1135</v>
      </c>
      <c r="B529" s="258" t="s">
        <v>1268</v>
      </c>
      <c r="C529" s="258" t="s">
        <v>1269</v>
      </c>
      <c r="D529" s="37" t="s">
        <v>1124</v>
      </c>
      <c r="E529" s="257"/>
      <c r="F529" s="76" t="str">
        <f t="shared" si="45"/>
        <v>U13</v>
      </c>
      <c r="G529" s="162" t="str">
        <f t="shared" si="46"/>
        <v>竹田圭佑</v>
      </c>
      <c r="H529" s="37" t="s">
        <v>611</v>
      </c>
      <c r="I529" s="37" t="s">
        <v>738</v>
      </c>
      <c r="J529" s="78">
        <v>1982</v>
      </c>
      <c r="K529" s="75">
        <f t="shared" si="47"/>
        <v>33</v>
      </c>
      <c r="L529" s="76" t="s">
        <v>359</v>
      </c>
      <c r="M529" s="79" t="s">
        <v>380</v>
      </c>
    </row>
    <row r="530" spans="1:19" s="162" customFormat="1" ht="13.5">
      <c r="A530" s="257" t="s">
        <v>1136</v>
      </c>
      <c r="B530" s="34" t="s">
        <v>1121</v>
      </c>
      <c r="C530" s="34" t="s">
        <v>1122</v>
      </c>
      <c r="D530" s="37" t="s">
        <v>1124</v>
      </c>
      <c r="E530" s="33"/>
      <c r="F530" s="33" t="str">
        <f t="shared" si="45"/>
        <v>U14</v>
      </c>
      <c r="G530" s="33" t="str">
        <f t="shared" si="46"/>
        <v>舘形和典</v>
      </c>
      <c r="H530" s="37" t="s">
        <v>611</v>
      </c>
      <c r="I530" s="33" t="s">
        <v>738</v>
      </c>
      <c r="J530" s="141">
        <v>1985</v>
      </c>
      <c r="K530" s="75">
        <f t="shared" si="47"/>
        <v>30</v>
      </c>
      <c r="L530" s="177" t="str">
        <f>IF(G530="","",IF(COUNTIF($G$19:$G$577,G530)&gt;1,"2重登録","OK"))</f>
        <v>OK</v>
      </c>
      <c r="M530" s="33" t="s">
        <v>431</v>
      </c>
      <c r="R530" s="175"/>
      <c r="S530" s="175"/>
    </row>
    <row r="531" spans="1:13" s="162" customFormat="1" ht="14.25">
      <c r="A531" s="257" t="s">
        <v>1137</v>
      </c>
      <c r="B531" s="84" t="s">
        <v>1123</v>
      </c>
      <c r="C531" s="85" t="s">
        <v>348</v>
      </c>
      <c r="D531" s="37" t="s">
        <v>1124</v>
      </c>
      <c r="E531" s="86"/>
      <c r="F531" s="76" t="str">
        <f t="shared" si="45"/>
        <v>U15</v>
      </c>
      <c r="G531" s="162" t="str">
        <f t="shared" si="46"/>
        <v>高瀬眞志</v>
      </c>
      <c r="H531" s="37" t="s">
        <v>611</v>
      </c>
      <c r="I531" s="37" t="s">
        <v>738</v>
      </c>
      <c r="J531" s="87">
        <v>1959</v>
      </c>
      <c r="K531" s="75">
        <f t="shared" si="47"/>
        <v>56</v>
      </c>
      <c r="L531" s="261" t="s">
        <v>359</v>
      </c>
      <c r="M531" s="79" t="s">
        <v>402</v>
      </c>
    </row>
    <row r="532" spans="1:19" s="162" customFormat="1" ht="13.5">
      <c r="A532" s="257" t="s">
        <v>1138</v>
      </c>
      <c r="B532" s="34" t="s">
        <v>1119</v>
      </c>
      <c r="C532" s="34" t="s">
        <v>1120</v>
      </c>
      <c r="D532" s="37" t="s">
        <v>1124</v>
      </c>
      <c r="E532" s="33"/>
      <c r="F532" s="33" t="str">
        <f t="shared" si="45"/>
        <v>U16</v>
      </c>
      <c r="G532" s="33" t="str">
        <f t="shared" si="46"/>
        <v>竹下英伸</v>
      </c>
      <c r="H532" s="37" t="s">
        <v>611</v>
      </c>
      <c r="I532" s="33" t="s">
        <v>738</v>
      </c>
      <c r="J532" s="141">
        <v>1972</v>
      </c>
      <c r="K532" s="75">
        <f t="shared" si="47"/>
        <v>43</v>
      </c>
      <c r="L532" s="177" t="str">
        <f aca="true" t="shared" si="48" ref="L532:L553">IF(G532="","",IF(COUNTIF($G$19:$G$577,G532)&gt;1,"2重登録","OK"))</f>
        <v>OK</v>
      </c>
      <c r="M532" s="43" t="s">
        <v>391</v>
      </c>
      <c r="S532" s="175"/>
    </row>
    <row r="533" spans="1:16" s="162" customFormat="1" ht="13.5">
      <c r="A533" s="257" t="s">
        <v>1139</v>
      </c>
      <c r="B533" s="34" t="s">
        <v>195</v>
      </c>
      <c r="C533" s="34" t="s">
        <v>196</v>
      </c>
      <c r="D533" s="37" t="s">
        <v>1124</v>
      </c>
      <c r="E533" s="33"/>
      <c r="F533" s="33" t="str">
        <f t="shared" si="45"/>
        <v>U17</v>
      </c>
      <c r="G533" s="33" t="str">
        <f t="shared" si="46"/>
        <v>田中邦明</v>
      </c>
      <c r="H533" s="37" t="s">
        <v>611</v>
      </c>
      <c r="I533" s="33" t="s">
        <v>738</v>
      </c>
      <c r="J533" s="141">
        <v>1984</v>
      </c>
      <c r="K533" s="75">
        <f t="shared" si="47"/>
        <v>31</v>
      </c>
      <c r="L533" s="177" t="str">
        <f t="shared" si="48"/>
        <v>OK</v>
      </c>
      <c r="M533" s="33" t="s">
        <v>431</v>
      </c>
      <c r="P533" s="175"/>
    </row>
    <row r="534" spans="1:13" s="162" customFormat="1" ht="13.5">
      <c r="A534" s="257" t="s">
        <v>1140</v>
      </c>
      <c r="B534" s="34" t="s">
        <v>197</v>
      </c>
      <c r="C534" s="34" t="s">
        <v>198</v>
      </c>
      <c r="D534" s="37" t="s">
        <v>1124</v>
      </c>
      <c r="E534" s="33"/>
      <c r="F534" s="33" t="str">
        <f t="shared" si="45"/>
        <v>U18</v>
      </c>
      <c r="G534" s="33" t="str">
        <f t="shared" si="46"/>
        <v>中原康晶</v>
      </c>
      <c r="H534" s="37" t="s">
        <v>611</v>
      </c>
      <c r="I534" s="33" t="s">
        <v>199</v>
      </c>
      <c r="J534" s="141">
        <v>1984</v>
      </c>
      <c r="K534" s="75">
        <f t="shared" si="47"/>
        <v>31</v>
      </c>
      <c r="L534" s="177" t="str">
        <f t="shared" si="48"/>
        <v>OK</v>
      </c>
      <c r="M534" s="33" t="s">
        <v>431</v>
      </c>
    </row>
    <row r="535" spans="1:13" s="162" customFormat="1" ht="14.25">
      <c r="A535" s="257" t="s">
        <v>1141</v>
      </c>
      <c r="B535" s="260" t="s">
        <v>200</v>
      </c>
      <c r="C535" s="162" t="s">
        <v>358</v>
      </c>
      <c r="D535" s="37" t="s">
        <v>1124</v>
      </c>
      <c r="F535" s="76" t="str">
        <f t="shared" si="45"/>
        <v>U19</v>
      </c>
      <c r="G535" s="162" t="str">
        <f t="shared" si="46"/>
        <v>原田忠克</v>
      </c>
      <c r="H535" s="37" t="s">
        <v>611</v>
      </c>
      <c r="I535" s="81" t="s">
        <v>738</v>
      </c>
      <c r="J535" s="83">
        <v>1973</v>
      </c>
      <c r="K535" s="75">
        <f t="shared" si="47"/>
        <v>42</v>
      </c>
      <c r="L535" s="177" t="str">
        <f t="shared" si="48"/>
        <v>OK</v>
      </c>
      <c r="M535" s="79" t="s">
        <v>402</v>
      </c>
    </row>
    <row r="536" spans="1:13" s="162" customFormat="1" ht="13.5">
      <c r="A536" s="257" t="s">
        <v>1142</v>
      </c>
      <c r="B536" s="260" t="s">
        <v>634</v>
      </c>
      <c r="C536" s="9" t="s">
        <v>562</v>
      </c>
      <c r="D536" s="37" t="s">
        <v>1124</v>
      </c>
      <c r="E536" s="9"/>
      <c r="F536" s="96" t="str">
        <f t="shared" si="45"/>
        <v>U20</v>
      </c>
      <c r="G536" s="9" t="str">
        <f t="shared" si="46"/>
        <v>久田彰</v>
      </c>
      <c r="H536" s="37" t="s">
        <v>611</v>
      </c>
      <c r="I536" s="81" t="s">
        <v>738</v>
      </c>
      <c r="J536" s="1">
        <v>1971</v>
      </c>
      <c r="K536" s="75">
        <f t="shared" si="47"/>
        <v>44</v>
      </c>
      <c r="L536" s="177" t="str">
        <f t="shared" si="48"/>
        <v>OK</v>
      </c>
      <c r="M536" s="79" t="s">
        <v>395</v>
      </c>
    </row>
    <row r="537" spans="1:13" s="162" customFormat="1" ht="14.25">
      <c r="A537" s="257" t="s">
        <v>1143</v>
      </c>
      <c r="B537" s="258" t="s">
        <v>1270</v>
      </c>
      <c r="C537" s="259" t="s">
        <v>1271</v>
      </c>
      <c r="D537" s="37" t="s">
        <v>1124</v>
      </c>
      <c r="E537" s="257"/>
      <c r="F537" s="76" t="str">
        <f t="shared" si="45"/>
        <v>U21</v>
      </c>
      <c r="G537" s="162" t="str">
        <f t="shared" si="46"/>
        <v>峠岡幸良</v>
      </c>
      <c r="H537" s="37" t="s">
        <v>611</v>
      </c>
      <c r="I537" s="37" t="s">
        <v>738</v>
      </c>
      <c r="J537" s="78">
        <v>1967</v>
      </c>
      <c r="K537" s="75">
        <f t="shared" si="47"/>
        <v>48</v>
      </c>
      <c r="L537" s="177" t="str">
        <f t="shared" si="48"/>
        <v>OK</v>
      </c>
      <c r="M537" s="79" t="s">
        <v>394</v>
      </c>
    </row>
    <row r="538" spans="1:13" s="162" customFormat="1" ht="14.25">
      <c r="A538" s="257" t="s">
        <v>1144</v>
      </c>
      <c r="B538" s="258" t="s">
        <v>1272</v>
      </c>
      <c r="C538" s="258" t="s">
        <v>1273</v>
      </c>
      <c r="D538" s="37" t="s">
        <v>1124</v>
      </c>
      <c r="E538" s="257"/>
      <c r="F538" s="76" t="str">
        <f t="shared" si="45"/>
        <v>U22</v>
      </c>
      <c r="G538" s="162" t="str">
        <f t="shared" si="46"/>
        <v>山田智史</v>
      </c>
      <c r="H538" s="37" t="s">
        <v>611</v>
      </c>
      <c r="I538" s="37" t="s">
        <v>738</v>
      </c>
      <c r="J538" s="78">
        <v>1969</v>
      </c>
      <c r="K538" s="75">
        <f t="shared" si="47"/>
        <v>46</v>
      </c>
      <c r="L538" s="177" t="str">
        <f t="shared" si="48"/>
        <v>OK</v>
      </c>
      <c r="M538" s="79" t="s">
        <v>394</v>
      </c>
    </row>
    <row r="539" spans="1:13" s="162" customFormat="1" ht="14.25">
      <c r="A539" s="257" t="s">
        <v>1145</v>
      </c>
      <c r="B539" s="258" t="s">
        <v>1176</v>
      </c>
      <c r="C539" s="258" t="s">
        <v>1274</v>
      </c>
      <c r="D539" s="37" t="s">
        <v>1124</v>
      </c>
      <c r="E539" s="257"/>
      <c r="F539" s="76" t="str">
        <f t="shared" si="45"/>
        <v>U23</v>
      </c>
      <c r="G539" s="162" t="str">
        <f t="shared" si="46"/>
        <v>山本昌紀</v>
      </c>
      <c r="H539" s="37" t="s">
        <v>611</v>
      </c>
      <c r="I539" s="37" t="s">
        <v>738</v>
      </c>
      <c r="J539" s="78">
        <v>1970</v>
      </c>
      <c r="K539" s="75">
        <f t="shared" si="47"/>
        <v>45</v>
      </c>
      <c r="L539" s="177" t="str">
        <f t="shared" si="48"/>
        <v>OK</v>
      </c>
      <c r="M539" s="79" t="s">
        <v>401</v>
      </c>
    </row>
    <row r="540" spans="1:13" s="162" customFormat="1" ht="14.25">
      <c r="A540" s="257" t="s">
        <v>1146</v>
      </c>
      <c r="B540" s="258" t="s">
        <v>1176</v>
      </c>
      <c r="C540" s="258" t="s">
        <v>1275</v>
      </c>
      <c r="D540" s="37" t="s">
        <v>1124</v>
      </c>
      <c r="E540" s="257"/>
      <c r="F540" s="76" t="str">
        <f t="shared" si="45"/>
        <v>U24</v>
      </c>
      <c r="G540" s="162" t="str">
        <f t="shared" si="46"/>
        <v>山本浩之</v>
      </c>
      <c r="H540" s="37" t="s">
        <v>611</v>
      </c>
      <c r="I540" s="37" t="s">
        <v>738</v>
      </c>
      <c r="J540" s="78">
        <v>1967</v>
      </c>
      <c r="K540" s="75">
        <f t="shared" si="47"/>
        <v>48</v>
      </c>
      <c r="L540" s="177" t="str">
        <f t="shared" si="48"/>
        <v>OK</v>
      </c>
      <c r="M540" s="79" t="s">
        <v>401</v>
      </c>
    </row>
    <row r="541" spans="1:13" s="162" customFormat="1" ht="13.5">
      <c r="A541" s="257" t="s">
        <v>1147</v>
      </c>
      <c r="B541" s="49" t="s">
        <v>349</v>
      </c>
      <c r="C541" s="49" t="s">
        <v>726</v>
      </c>
      <c r="D541" s="37" t="s">
        <v>1124</v>
      </c>
      <c r="E541" s="257"/>
      <c r="F541" s="76" t="str">
        <f t="shared" si="45"/>
        <v>U25</v>
      </c>
      <c r="G541" s="162" t="str">
        <f t="shared" si="46"/>
        <v>山田  剛</v>
      </c>
      <c r="H541" s="37" t="s">
        <v>611</v>
      </c>
      <c r="I541" s="37" t="s">
        <v>738</v>
      </c>
      <c r="J541" s="88">
        <v>1972</v>
      </c>
      <c r="K541" s="75">
        <f t="shared" si="47"/>
        <v>43</v>
      </c>
      <c r="L541" s="177" t="str">
        <f t="shared" si="48"/>
        <v>OK</v>
      </c>
      <c r="M541" s="79" t="s">
        <v>486</v>
      </c>
    </row>
    <row r="542" spans="1:13" s="162" customFormat="1" ht="14.25">
      <c r="A542" s="257" t="s">
        <v>1148</v>
      </c>
      <c r="B542" s="258" t="s">
        <v>724</v>
      </c>
      <c r="C542" s="258" t="s">
        <v>620</v>
      </c>
      <c r="D542" s="37" t="s">
        <v>1124</v>
      </c>
      <c r="E542" s="257" t="s">
        <v>347</v>
      </c>
      <c r="F542" s="76" t="str">
        <f t="shared" si="45"/>
        <v>U26</v>
      </c>
      <c r="G542" s="162" t="str">
        <f t="shared" si="46"/>
        <v>行本駿哉</v>
      </c>
      <c r="H542" s="37" t="s">
        <v>611</v>
      </c>
      <c r="I542" s="37" t="s">
        <v>738</v>
      </c>
      <c r="J542" s="78">
        <v>1997</v>
      </c>
      <c r="K542" s="75">
        <f t="shared" si="47"/>
        <v>18</v>
      </c>
      <c r="L542" s="177" t="str">
        <f t="shared" si="48"/>
        <v>OK</v>
      </c>
      <c r="M542" s="79" t="s">
        <v>612</v>
      </c>
    </row>
    <row r="543" spans="1:13" s="162" customFormat="1" ht="13.5">
      <c r="A543" s="257" t="s">
        <v>1149</v>
      </c>
      <c r="B543" s="77" t="s">
        <v>621</v>
      </c>
      <c r="C543" s="77" t="s">
        <v>931</v>
      </c>
      <c r="D543" s="37" t="s">
        <v>1124</v>
      </c>
      <c r="E543" s="257"/>
      <c r="F543" s="76" t="str">
        <f t="shared" si="45"/>
        <v>U27</v>
      </c>
      <c r="G543" s="162" t="str">
        <f t="shared" si="46"/>
        <v>吉村淳</v>
      </c>
      <c r="H543" s="37" t="s">
        <v>611</v>
      </c>
      <c r="I543" s="81" t="s">
        <v>738</v>
      </c>
      <c r="J543" s="82">
        <v>1976</v>
      </c>
      <c r="K543" s="75">
        <f t="shared" si="47"/>
        <v>39</v>
      </c>
      <c r="L543" s="177" t="str">
        <f t="shared" si="48"/>
        <v>OK</v>
      </c>
      <c r="M543" s="79" t="s">
        <v>396</v>
      </c>
    </row>
    <row r="544" spans="1:13" s="162" customFormat="1" ht="13.5">
      <c r="A544" s="257" t="s">
        <v>350</v>
      </c>
      <c r="B544" s="58" t="s">
        <v>433</v>
      </c>
      <c r="C544" s="58" t="s">
        <v>434</v>
      </c>
      <c r="D544" s="37" t="s">
        <v>1124</v>
      </c>
      <c r="E544" s="59"/>
      <c r="F544" s="59" t="str">
        <f t="shared" si="45"/>
        <v>U28</v>
      </c>
      <c r="G544" s="33" t="str">
        <f t="shared" si="46"/>
        <v>稙田優也</v>
      </c>
      <c r="H544" s="37" t="s">
        <v>611</v>
      </c>
      <c r="I544" s="33" t="s">
        <v>738</v>
      </c>
      <c r="J544" s="141">
        <v>1982</v>
      </c>
      <c r="K544" s="75">
        <f t="shared" si="47"/>
        <v>33</v>
      </c>
      <c r="L544" s="177" t="str">
        <f t="shared" si="48"/>
        <v>OK</v>
      </c>
      <c r="M544" s="37" t="s">
        <v>394</v>
      </c>
    </row>
    <row r="545" spans="1:13" s="162" customFormat="1" ht="14.25">
      <c r="A545" s="257" t="s">
        <v>1151</v>
      </c>
      <c r="B545" s="89" t="s">
        <v>622</v>
      </c>
      <c r="C545" s="89" t="s">
        <v>525</v>
      </c>
      <c r="D545" s="37" t="s">
        <v>1124</v>
      </c>
      <c r="E545" s="257"/>
      <c r="F545" s="76" t="str">
        <f t="shared" si="45"/>
        <v>U29</v>
      </c>
      <c r="G545" s="181" t="str">
        <f t="shared" si="46"/>
        <v>今井順子</v>
      </c>
      <c r="H545" s="37" t="s">
        <v>611</v>
      </c>
      <c r="I545" s="45" t="s">
        <v>773</v>
      </c>
      <c r="J545" s="83">
        <v>1958</v>
      </c>
      <c r="K545" s="75">
        <f t="shared" si="47"/>
        <v>57</v>
      </c>
      <c r="L545" s="177" t="str">
        <f t="shared" si="48"/>
        <v>OK</v>
      </c>
      <c r="M545" s="90" t="s">
        <v>391</v>
      </c>
    </row>
    <row r="546" spans="1:13" s="162" customFormat="1" ht="13.5">
      <c r="A546" s="257" t="s">
        <v>1152</v>
      </c>
      <c r="B546" s="91" t="s">
        <v>623</v>
      </c>
      <c r="C546" s="92" t="s">
        <v>624</v>
      </c>
      <c r="D546" s="37" t="s">
        <v>1124</v>
      </c>
      <c r="E546" s="93"/>
      <c r="F546" s="76" t="str">
        <f t="shared" si="45"/>
        <v>U30</v>
      </c>
      <c r="G546" s="181" t="str">
        <f t="shared" si="46"/>
        <v>植垣貴美子</v>
      </c>
      <c r="H546" s="37" t="s">
        <v>611</v>
      </c>
      <c r="I546" s="45" t="s">
        <v>773</v>
      </c>
      <c r="J546" s="94">
        <v>1965</v>
      </c>
      <c r="K546" s="75">
        <f t="shared" si="47"/>
        <v>50</v>
      </c>
      <c r="L546" s="177" t="str">
        <f t="shared" si="48"/>
        <v>OK</v>
      </c>
      <c r="M546" s="95" t="s">
        <v>399</v>
      </c>
    </row>
    <row r="547" spans="1:13" s="162" customFormat="1" ht="13.5">
      <c r="A547" s="257" t="s">
        <v>351</v>
      </c>
      <c r="B547" s="43" t="s">
        <v>461</v>
      </c>
      <c r="C547" s="43" t="s">
        <v>462</v>
      </c>
      <c r="D547" s="37" t="s">
        <v>1124</v>
      </c>
      <c r="E547" s="33"/>
      <c r="F547" s="177" t="str">
        <f t="shared" si="45"/>
        <v>U31</v>
      </c>
      <c r="G547" s="43" t="s">
        <v>463</v>
      </c>
      <c r="H547" s="37" t="s">
        <v>611</v>
      </c>
      <c r="I547" s="42" t="s">
        <v>389</v>
      </c>
      <c r="J547" s="35">
        <v>1982</v>
      </c>
      <c r="K547" s="75">
        <f t="shared" si="47"/>
        <v>33</v>
      </c>
      <c r="L547" s="177" t="str">
        <f t="shared" si="48"/>
        <v>OK</v>
      </c>
      <c r="M547" s="33" t="s">
        <v>394</v>
      </c>
    </row>
    <row r="548" spans="1:13" s="162" customFormat="1" ht="14.25">
      <c r="A548" s="257" t="s">
        <v>352</v>
      </c>
      <c r="B548" s="262" t="s">
        <v>633</v>
      </c>
      <c r="C548" s="262" t="s">
        <v>357</v>
      </c>
      <c r="D548" s="37" t="s">
        <v>1124</v>
      </c>
      <c r="E548" s="77"/>
      <c r="F548" s="76" t="str">
        <f t="shared" si="45"/>
        <v>U32</v>
      </c>
      <c r="G548" s="181" t="str">
        <f aca="true" t="shared" si="49" ref="G548:G565">B548&amp;C548</f>
        <v>鹿取あつみ</v>
      </c>
      <c r="H548" s="37" t="s">
        <v>611</v>
      </c>
      <c r="I548" s="45" t="s">
        <v>773</v>
      </c>
      <c r="J548" s="83">
        <v>1963</v>
      </c>
      <c r="K548" s="75">
        <f t="shared" si="47"/>
        <v>52</v>
      </c>
      <c r="L548" s="177" t="str">
        <f t="shared" si="48"/>
        <v>OK</v>
      </c>
      <c r="M548" s="79" t="s">
        <v>432</v>
      </c>
    </row>
    <row r="549" spans="1:13" s="162" customFormat="1" ht="13.5">
      <c r="A549" s="257" t="s">
        <v>353</v>
      </c>
      <c r="B549" s="89" t="s">
        <v>625</v>
      </c>
      <c r="C549" s="89" t="s">
        <v>626</v>
      </c>
      <c r="D549" s="37" t="s">
        <v>1124</v>
      </c>
      <c r="E549" s="257"/>
      <c r="F549" s="76" t="str">
        <f t="shared" si="45"/>
        <v>U33</v>
      </c>
      <c r="G549" s="181" t="str">
        <f t="shared" si="49"/>
        <v>川崎悦子</v>
      </c>
      <c r="H549" s="37" t="s">
        <v>611</v>
      </c>
      <c r="I549" s="45" t="s">
        <v>773</v>
      </c>
      <c r="J549" s="82">
        <v>1955</v>
      </c>
      <c r="K549" s="75">
        <f t="shared" si="47"/>
        <v>60</v>
      </c>
      <c r="L549" s="177" t="str">
        <f t="shared" si="48"/>
        <v>OK</v>
      </c>
      <c r="M549" s="79" t="s">
        <v>380</v>
      </c>
    </row>
    <row r="550" spans="1:13" s="162" customFormat="1" ht="14.25">
      <c r="A550" s="257" t="s">
        <v>354</v>
      </c>
      <c r="B550" s="262" t="s">
        <v>1276</v>
      </c>
      <c r="C550" s="262" t="s">
        <v>1150</v>
      </c>
      <c r="D550" s="37" t="s">
        <v>1124</v>
      </c>
      <c r="E550" s="257"/>
      <c r="F550" s="76" t="str">
        <f t="shared" si="45"/>
        <v>U34</v>
      </c>
      <c r="G550" s="181" t="str">
        <f t="shared" si="49"/>
        <v>古株淳子</v>
      </c>
      <c r="H550" s="37" t="s">
        <v>611</v>
      </c>
      <c r="I550" s="45" t="s">
        <v>773</v>
      </c>
      <c r="J550" s="78">
        <v>1968</v>
      </c>
      <c r="K550" s="75">
        <f t="shared" si="47"/>
        <v>47</v>
      </c>
      <c r="L550" s="177" t="str">
        <f t="shared" si="48"/>
        <v>OK</v>
      </c>
      <c r="M550" s="79" t="s">
        <v>394</v>
      </c>
    </row>
    <row r="551" spans="1:13" s="162" customFormat="1" ht="14.25">
      <c r="A551" s="257" t="s">
        <v>355</v>
      </c>
      <c r="B551" s="262" t="s">
        <v>627</v>
      </c>
      <c r="C551" s="262" t="s">
        <v>628</v>
      </c>
      <c r="D551" s="37" t="s">
        <v>1124</v>
      </c>
      <c r="E551" s="257"/>
      <c r="F551" s="76" t="str">
        <f t="shared" si="45"/>
        <v>U35</v>
      </c>
      <c r="G551" s="181" t="str">
        <f t="shared" si="49"/>
        <v>杉本佳美</v>
      </c>
      <c r="H551" s="37" t="s">
        <v>611</v>
      </c>
      <c r="I551" s="45" t="s">
        <v>773</v>
      </c>
      <c r="J551" s="78">
        <v>1974</v>
      </c>
      <c r="K551" s="75">
        <f t="shared" si="47"/>
        <v>41</v>
      </c>
      <c r="L551" s="177" t="str">
        <f t="shared" si="48"/>
        <v>OK</v>
      </c>
      <c r="M551" s="79" t="s">
        <v>380</v>
      </c>
    </row>
    <row r="552" spans="1:13" s="162" customFormat="1" ht="14.25">
      <c r="A552" s="257" t="s">
        <v>356</v>
      </c>
      <c r="B552" s="262" t="s">
        <v>1277</v>
      </c>
      <c r="C552" s="262" t="s">
        <v>1278</v>
      </c>
      <c r="D552" s="37" t="s">
        <v>1124</v>
      </c>
      <c r="E552" s="257"/>
      <c r="F552" s="76" t="str">
        <f t="shared" si="45"/>
        <v>U36</v>
      </c>
      <c r="G552" s="181" t="str">
        <f t="shared" si="49"/>
        <v>田中有紀</v>
      </c>
      <c r="H552" s="37" t="s">
        <v>611</v>
      </c>
      <c r="I552" s="45" t="s">
        <v>773</v>
      </c>
      <c r="J552" s="78">
        <v>1967</v>
      </c>
      <c r="K552" s="75">
        <f t="shared" si="47"/>
        <v>48</v>
      </c>
      <c r="L552" s="177" t="str">
        <f t="shared" si="48"/>
        <v>OK</v>
      </c>
      <c r="M552" s="79" t="s">
        <v>612</v>
      </c>
    </row>
    <row r="553" spans="1:13" s="162" customFormat="1" ht="13.5">
      <c r="A553" s="257" t="s">
        <v>201</v>
      </c>
      <c r="B553" s="45" t="s">
        <v>202</v>
      </c>
      <c r="C553" s="45" t="s">
        <v>450</v>
      </c>
      <c r="D553" s="37" t="s">
        <v>1124</v>
      </c>
      <c r="E553" s="33"/>
      <c r="F553" s="177" t="str">
        <f t="shared" si="45"/>
        <v>U37</v>
      </c>
      <c r="G553" s="43" t="str">
        <f t="shared" si="49"/>
        <v>竹下光代</v>
      </c>
      <c r="H553" s="37" t="s">
        <v>611</v>
      </c>
      <c r="I553" s="42" t="s">
        <v>389</v>
      </c>
      <c r="J553" s="35">
        <v>1974</v>
      </c>
      <c r="K553" s="75">
        <f t="shared" si="47"/>
        <v>41</v>
      </c>
      <c r="L553" s="177" t="str">
        <f t="shared" si="48"/>
        <v>OK</v>
      </c>
      <c r="M553" s="43" t="s">
        <v>391</v>
      </c>
    </row>
    <row r="554" spans="1:13" s="162" customFormat="1" ht="13.5">
      <c r="A554" s="257" t="s">
        <v>203</v>
      </c>
      <c r="B554" s="43" t="s">
        <v>456</v>
      </c>
      <c r="C554" s="43" t="s">
        <v>1203</v>
      </c>
      <c r="D554" s="37" t="s">
        <v>1124</v>
      </c>
      <c r="E554" s="33"/>
      <c r="F554" s="177" t="str">
        <f t="shared" si="45"/>
        <v>U38</v>
      </c>
      <c r="G554" s="43" t="str">
        <f t="shared" si="49"/>
        <v>辻佳子</v>
      </c>
      <c r="H554" s="37" t="s">
        <v>611</v>
      </c>
      <c r="I554" s="42" t="s">
        <v>389</v>
      </c>
      <c r="J554" s="35">
        <v>1973</v>
      </c>
      <c r="K554" s="75">
        <f t="shared" si="47"/>
        <v>42</v>
      </c>
      <c r="L554" s="177" t="str">
        <f>IF(G555="","",IF(COUNTIF($G$19:$G$577,G555)&gt;1,"2重登録","OK"))</f>
        <v>OK</v>
      </c>
      <c r="M554" s="33" t="s">
        <v>380</v>
      </c>
    </row>
    <row r="555" spans="1:13" s="162" customFormat="1" ht="13.5">
      <c r="A555" s="257" t="s">
        <v>204</v>
      </c>
      <c r="B555" s="43" t="s">
        <v>457</v>
      </c>
      <c r="C555" s="43" t="s">
        <v>1216</v>
      </c>
      <c r="D555" s="37" t="s">
        <v>1124</v>
      </c>
      <c r="E555" s="33"/>
      <c r="F555" s="177" t="str">
        <f t="shared" si="45"/>
        <v>U39</v>
      </c>
      <c r="G555" s="43" t="str">
        <f t="shared" si="49"/>
        <v>寺岡由美子</v>
      </c>
      <c r="H555" s="37" t="s">
        <v>611</v>
      </c>
      <c r="I555" s="42" t="s">
        <v>389</v>
      </c>
      <c r="J555" s="35">
        <v>1972</v>
      </c>
      <c r="K555" s="75">
        <f t="shared" si="47"/>
        <v>43</v>
      </c>
      <c r="L555" s="177" t="str">
        <f>IF(G556="","",IF(COUNTIF($G$19:$G$577,G556)&gt;1,"2重登録","OK"))</f>
        <v>OK</v>
      </c>
      <c r="M555" s="33" t="s">
        <v>380</v>
      </c>
    </row>
    <row r="556" spans="1:13" s="162" customFormat="1" ht="14.25">
      <c r="A556" s="257" t="s">
        <v>205</v>
      </c>
      <c r="B556" s="262" t="s">
        <v>1279</v>
      </c>
      <c r="C556" s="262" t="s">
        <v>1280</v>
      </c>
      <c r="D556" s="37" t="s">
        <v>1124</v>
      </c>
      <c r="E556" s="257"/>
      <c r="F556" s="76" t="str">
        <f t="shared" si="45"/>
        <v>U40</v>
      </c>
      <c r="G556" s="181" t="str">
        <f t="shared" si="49"/>
        <v>苗村直子</v>
      </c>
      <c r="H556" s="37" t="s">
        <v>611</v>
      </c>
      <c r="I556" s="45" t="s">
        <v>773</v>
      </c>
      <c r="J556" s="78">
        <v>1974</v>
      </c>
      <c r="K556" s="75">
        <f t="shared" si="47"/>
        <v>41</v>
      </c>
      <c r="L556" s="177" t="str">
        <f aca="true" t="shared" si="50" ref="L556:L564">IF(G556="","",IF(COUNTIF($G$19:$G$577,G556)&gt;1,"2重登録","OK"))</f>
        <v>OK</v>
      </c>
      <c r="M556" s="79" t="s">
        <v>612</v>
      </c>
    </row>
    <row r="557" spans="1:13" s="162" customFormat="1" ht="14.25">
      <c r="A557" s="257" t="s">
        <v>206</v>
      </c>
      <c r="B557" s="262" t="s">
        <v>1186</v>
      </c>
      <c r="C557" s="262" t="s">
        <v>1281</v>
      </c>
      <c r="D557" s="37" t="s">
        <v>1124</v>
      </c>
      <c r="E557" s="257"/>
      <c r="F557" s="76" t="str">
        <f t="shared" si="45"/>
        <v>U41</v>
      </c>
      <c r="G557" s="181" t="str">
        <f t="shared" si="49"/>
        <v>中村晃代</v>
      </c>
      <c r="H557" s="37" t="s">
        <v>611</v>
      </c>
      <c r="I557" s="45" t="s">
        <v>773</v>
      </c>
      <c r="J557" s="78">
        <v>1959</v>
      </c>
      <c r="K557" s="75">
        <f t="shared" si="47"/>
        <v>56</v>
      </c>
      <c r="L557" s="177" t="str">
        <f t="shared" si="50"/>
        <v>OK</v>
      </c>
      <c r="M557" s="79" t="s">
        <v>395</v>
      </c>
    </row>
    <row r="558" spans="1:13" s="162" customFormat="1" ht="14.25">
      <c r="A558" s="257" t="s">
        <v>207</v>
      </c>
      <c r="B558" s="262" t="s">
        <v>208</v>
      </c>
      <c r="C558" s="262" t="s">
        <v>209</v>
      </c>
      <c r="D558" s="37" t="s">
        <v>1124</v>
      </c>
      <c r="E558" s="257"/>
      <c r="F558" s="76" t="str">
        <f>A558</f>
        <v>U42</v>
      </c>
      <c r="G558" s="43" t="str">
        <f t="shared" si="49"/>
        <v>西崎友香</v>
      </c>
      <c r="H558" s="37" t="s">
        <v>611</v>
      </c>
      <c r="I558" s="45" t="s">
        <v>773</v>
      </c>
      <c r="J558" s="78">
        <v>1980</v>
      </c>
      <c r="K558" s="75">
        <f t="shared" si="47"/>
        <v>35</v>
      </c>
      <c r="L558" s="177" t="str">
        <f t="shared" si="50"/>
        <v>OK</v>
      </c>
      <c r="M558" s="79" t="s">
        <v>380</v>
      </c>
    </row>
    <row r="559" spans="1:13" s="162" customFormat="1" ht="14.25">
      <c r="A559" s="257" t="s">
        <v>210</v>
      </c>
      <c r="B559" s="262" t="s">
        <v>632</v>
      </c>
      <c r="C559" s="262" t="s">
        <v>582</v>
      </c>
      <c r="D559" s="37" t="s">
        <v>1124</v>
      </c>
      <c r="E559" s="257"/>
      <c r="F559" s="76" t="str">
        <f t="shared" si="45"/>
        <v>U43</v>
      </c>
      <c r="G559" s="181" t="str">
        <f t="shared" si="49"/>
        <v>村井典子</v>
      </c>
      <c r="H559" s="37" t="s">
        <v>611</v>
      </c>
      <c r="I559" s="45" t="s">
        <v>773</v>
      </c>
      <c r="J559" s="83">
        <v>1968</v>
      </c>
      <c r="K559" s="75">
        <f t="shared" si="47"/>
        <v>47</v>
      </c>
      <c r="L559" s="177" t="str">
        <f t="shared" si="50"/>
        <v>OK</v>
      </c>
      <c r="M559" s="79" t="s">
        <v>394</v>
      </c>
    </row>
    <row r="560" spans="1:13" s="162" customFormat="1" ht="14.25">
      <c r="A560" s="257" t="s">
        <v>211</v>
      </c>
      <c r="B560" s="262" t="s">
        <v>629</v>
      </c>
      <c r="C560" s="262" t="s">
        <v>1216</v>
      </c>
      <c r="D560" s="37" t="s">
        <v>1124</v>
      </c>
      <c r="E560" s="257"/>
      <c r="F560" s="76" t="str">
        <f t="shared" si="45"/>
        <v>U44</v>
      </c>
      <c r="G560" s="181" t="str">
        <f t="shared" si="49"/>
        <v>矢野由美子</v>
      </c>
      <c r="H560" s="37" t="s">
        <v>611</v>
      </c>
      <c r="I560" s="45" t="s">
        <v>773</v>
      </c>
      <c r="J560" s="83">
        <v>1963</v>
      </c>
      <c r="K560" s="75">
        <f t="shared" si="47"/>
        <v>52</v>
      </c>
      <c r="L560" s="177" t="str">
        <f t="shared" si="50"/>
        <v>OK</v>
      </c>
      <c r="M560" s="79" t="s">
        <v>630</v>
      </c>
    </row>
    <row r="561" spans="1:13" s="162" customFormat="1" ht="14.25">
      <c r="A561" s="257" t="s">
        <v>212</v>
      </c>
      <c r="B561" s="262" t="s">
        <v>1176</v>
      </c>
      <c r="C561" s="262" t="s">
        <v>631</v>
      </c>
      <c r="D561" s="37" t="s">
        <v>1124</v>
      </c>
      <c r="E561" s="257" t="s">
        <v>347</v>
      </c>
      <c r="F561" s="76" t="str">
        <f t="shared" si="45"/>
        <v>U45</v>
      </c>
      <c r="G561" s="181" t="str">
        <f t="shared" si="49"/>
        <v>山本桃歌</v>
      </c>
      <c r="H561" s="37" t="s">
        <v>611</v>
      </c>
      <c r="I561" s="45" t="s">
        <v>773</v>
      </c>
      <c r="J561" s="83">
        <v>2000</v>
      </c>
      <c r="K561" s="75">
        <f t="shared" si="47"/>
        <v>15</v>
      </c>
      <c r="L561" s="177" t="str">
        <f t="shared" si="50"/>
        <v>OK</v>
      </c>
      <c r="M561" s="79" t="s">
        <v>380</v>
      </c>
    </row>
    <row r="562" spans="1:13" s="162" customFormat="1" ht="14.25">
      <c r="A562" s="257" t="s">
        <v>213</v>
      </c>
      <c r="B562" s="262" t="s">
        <v>724</v>
      </c>
      <c r="C562" s="262" t="s">
        <v>725</v>
      </c>
      <c r="D562" s="37" t="s">
        <v>1124</v>
      </c>
      <c r="E562" s="257"/>
      <c r="F562" s="76" t="str">
        <f t="shared" si="45"/>
        <v>U46</v>
      </c>
      <c r="G562" s="181" t="str">
        <f t="shared" si="49"/>
        <v>行本晃子</v>
      </c>
      <c r="H562" s="37" t="s">
        <v>611</v>
      </c>
      <c r="I562" s="45" t="s">
        <v>773</v>
      </c>
      <c r="J562" s="78">
        <v>1969</v>
      </c>
      <c r="K562" s="75">
        <f t="shared" si="47"/>
        <v>46</v>
      </c>
      <c r="L562" s="177" t="str">
        <f t="shared" si="50"/>
        <v>OK</v>
      </c>
      <c r="M562" s="79" t="s">
        <v>612</v>
      </c>
    </row>
    <row r="563" spans="1:20" s="162" customFormat="1" ht="13.5">
      <c r="A563" s="263" t="s">
        <v>214</v>
      </c>
      <c r="B563" s="260" t="s">
        <v>1428</v>
      </c>
      <c r="C563" s="264" t="s">
        <v>215</v>
      </c>
      <c r="D563" s="37" t="s">
        <v>1124</v>
      </c>
      <c r="E563" s="264"/>
      <c r="F563" s="96" t="str">
        <f t="shared" si="45"/>
        <v>U47</v>
      </c>
      <c r="G563" s="264" t="str">
        <f t="shared" si="49"/>
        <v>久保田勉</v>
      </c>
      <c r="H563" s="37" t="s">
        <v>611</v>
      </c>
      <c r="I563" s="81" t="s">
        <v>216</v>
      </c>
      <c r="J563" s="265">
        <v>1967</v>
      </c>
      <c r="K563" s="264">
        <f t="shared" si="47"/>
        <v>48</v>
      </c>
      <c r="L563" s="177" t="str">
        <f t="shared" si="50"/>
        <v>OK</v>
      </c>
      <c r="M563" s="79" t="s">
        <v>217</v>
      </c>
      <c r="N563" s="264"/>
      <c r="O563" s="264"/>
      <c r="P563" s="264"/>
      <c r="Q563" s="264"/>
      <c r="R563" s="264"/>
      <c r="S563" s="264"/>
      <c r="T563" s="264"/>
    </row>
    <row r="564" spans="1:13" s="264" customFormat="1" ht="13.5">
      <c r="A564" s="263" t="s">
        <v>218</v>
      </c>
      <c r="B564" s="260" t="s">
        <v>219</v>
      </c>
      <c r="C564" s="260" t="s">
        <v>220</v>
      </c>
      <c r="D564" s="37" t="s">
        <v>1124</v>
      </c>
      <c r="F564" s="76" t="str">
        <f t="shared" si="45"/>
        <v>Ｕ48</v>
      </c>
      <c r="G564" s="264" t="str">
        <f t="shared" si="49"/>
        <v>永瀬卓夫</v>
      </c>
      <c r="H564" s="37" t="s">
        <v>611</v>
      </c>
      <c r="I564" s="81" t="s">
        <v>221</v>
      </c>
      <c r="J564" s="265">
        <v>1950</v>
      </c>
      <c r="K564" s="75">
        <f t="shared" si="47"/>
        <v>65</v>
      </c>
      <c r="L564" s="177" t="str">
        <f t="shared" si="50"/>
        <v>OK</v>
      </c>
      <c r="M564" s="79" t="s">
        <v>418</v>
      </c>
    </row>
    <row r="565" spans="1:13" s="264" customFormat="1" ht="13.5">
      <c r="A565" s="257" t="s">
        <v>222</v>
      </c>
      <c r="B565" s="260" t="s">
        <v>223</v>
      </c>
      <c r="C565" s="260" t="s">
        <v>224</v>
      </c>
      <c r="D565" s="37" t="s">
        <v>1124</v>
      </c>
      <c r="F565" s="76" t="str">
        <f t="shared" si="45"/>
        <v>U49</v>
      </c>
      <c r="G565" s="264" t="str">
        <f t="shared" si="49"/>
        <v>徳光勝久</v>
      </c>
      <c r="H565" s="37" t="s">
        <v>611</v>
      </c>
      <c r="I565" s="81" t="s">
        <v>225</v>
      </c>
      <c r="J565" s="265">
        <v>1963</v>
      </c>
      <c r="K565" s="75">
        <f t="shared" si="47"/>
        <v>52</v>
      </c>
      <c r="L565" s="76" t="s">
        <v>226</v>
      </c>
      <c r="M565" s="79" t="s">
        <v>380</v>
      </c>
    </row>
    <row r="566" spans="1:13" s="264" customFormat="1" ht="13.5">
      <c r="A566" s="263" t="s">
        <v>227</v>
      </c>
      <c r="B566" s="266" t="s">
        <v>228</v>
      </c>
      <c r="C566" s="255" t="s">
        <v>1187</v>
      </c>
      <c r="D566" s="37" t="s">
        <v>1124</v>
      </c>
      <c r="F566" s="264" t="s">
        <v>229</v>
      </c>
      <c r="G566" s="264" t="s">
        <v>230</v>
      </c>
      <c r="H566" s="37" t="s">
        <v>611</v>
      </c>
      <c r="I566" s="81" t="s">
        <v>389</v>
      </c>
      <c r="J566" s="265">
        <v>1973</v>
      </c>
      <c r="K566" s="264">
        <v>42</v>
      </c>
      <c r="L566" s="76" t="s">
        <v>231</v>
      </c>
      <c r="M566" s="79" t="s">
        <v>381</v>
      </c>
    </row>
    <row r="567" spans="1:13" s="264" customFormat="1" ht="13.5">
      <c r="A567" s="263" t="s">
        <v>232</v>
      </c>
      <c r="B567" s="260" t="s">
        <v>233</v>
      </c>
      <c r="C567" s="264" t="s">
        <v>234</v>
      </c>
      <c r="D567" s="37" t="s">
        <v>1124</v>
      </c>
      <c r="F567" s="76" t="str">
        <f>A567</f>
        <v>U51</v>
      </c>
      <c r="G567" s="264" t="s">
        <v>235</v>
      </c>
      <c r="H567" s="37" t="s">
        <v>611</v>
      </c>
      <c r="I567" s="81" t="s">
        <v>236</v>
      </c>
      <c r="J567" s="265">
        <v>1988</v>
      </c>
      <c r="K567" s="264">
        <f>2015-J567</f>
        <v>27</v>
      </c>
      <c r="L567" s="76" t="s">
        <v>237</v>
      </c>
      <c r="M567" s="79" t="s">
        <v>394</v>
      </c>
    </row>
    <row r="568" spans="1:13" s="264" customFormat="1" ht="13.5">
      <c r="A568" s="263" t="s">
        <v>238</v>
      </c>
      <c r="B568" s="260" t="s">
        <v>239</v>
      </c>
      <c r="C568" s="264" t="s">
        <v>240</v>
      </c>
      <c r="D568" s="37" t="s">
        <v>1124</v>
      </c>
      <c r="E568" s="257" t="s">
        <v>347</v>
      </c>
      <c r="F568" s="76" t="str">
        <f>A568</f>
        <v>Ｕ52</v>
      </c>
      <c r="G568" s="264" t="s">
        <v>241</v>
      </c>
      <c r="H568" s="37" t="s">
        <v>611</v>
      </c>
      <c r="I568" s="81" t="s">
        <v>242</v>
      </c>
      <c r="J568" s="265">
        <v>1997</v>
      </c>
      <c r="K568" s="264">
        <f>2015-J568</f>
        <v>18</v>
      </c>
      <c r="L568" s="76" t="s">
        <v>243</v>
      </c>
      <c r="M568" s="43" t="s">
        <v>391</v>
      </c>
    </row>
    <row r="569" spans="1:13" s="264" customFormat="1" ht="13.5">
      <c r="A569" s="263"/>
      <c r="B569" s="260"/>
      <c r="C569" s="260"/>
      <c r="D569" s="37"/>
      <c r="F569" s="76"/>
      <c r="H569" s="37"/>
      <c r="I569" s="81"/>
      <c r="J569" s="265"/>
      <c r="K569" s="75"/>
      <c r="L569" s="177"/>
      <c r="M569" s="79"/>
    </row>
    <row r="570" spans="1:13" s="264" customFormat="1" ht="13.5">
      <c r="A570" s="263"/>
      <c r="B570" s="260"/>
      <c r="C570" s="260"/>
      <c r="D570" s="37"/>
      <c r="F570" s="76"/>
      <c r="H570" s="37"/>
      <c r="I570" s="81"/>
      <c r="J570" s="265"/>
      <c r="K570" s="75"/>
      <c r="L570" s="177"/>
      <c r="M570" s="79"/>
    </row>
    <row r="571" spans="1:13" s="264" customFormat="1" ht="13.5">
      <c r="A571" s="263"/>
      <c r="B571" s="260"/>
      <c r="C571" s="260"/>
      <c r="D571" s="37"/>
      <c r="F571" s="76"/>
      <c r="H571" s="37"/>
      <c r="I571" s="81"/>
      <c r="J571" s="265"/>
      <c r="K571" s="75"/>
      <c r="L571" s="177"/>
      <c r="M571" s="79"/>
    </row>
    <row r="572" spans="1:13" s="264" customFormat="1" ht="13.5">
      <c r="A572" s="263"/>
      <c r="B572" s="260"/>
      <c r="C572" s="260"/>
      <c r="D572" s="37"/>
      <c r="F572" s="76"/>
      <c r="H572" s="37"/>
      <c r="I572" s="81"/>
      <c r="J572" s="265"/>
      <c r="K572" s="75"/>
      <c r="L572" s="177"/>
      <c r="M572" s="79"/>
    </row>
    <row r="573" spans="1:13" s="264" customFormat="1" ht="13.5">
      <c r="A573" s="263"/>
      <c r="B573" s="260"/>
      <c r="C573" s="260"/>
      <c r="D573" s="37"/>
      <c r="F573" s="76"/>
      <c r="H573" s="37"/>
      <c r="I573" s="81"/>
      <c r="J573" s="265"/>
      <c r="K573" s="75"/>
      <c r="L573" s="177"/>
      <c r="M573" s="79"/>
    </row>
    <row r="574" spans="1:13" s="264" customFormat="1" ht="13.5">
      <c r="A574" s="263"/>
      <c r="B574" s="260"/>
      <c r="C574" s="260"/>
      <c r="D574" s="37"/>
      <c r="F574" s="76"/>
      <c r="H574" s="37"/>
      <c r="I574" s="81"/>
      <c r="J574" s="265"/>
      <c r="K574" s="75"/>
      <c r="L574" s="177"/>
      <c r="M574" s="79"/>
    </row>
    <row r="575" spans="1:13" s="162" customFormat="1" ht="13.5">
      <c r="A575" s="33"/>
      <c r="B575" s="33"/>
      <c r="C575" s="37"/>
      <c r="D575" s="37"/>
      <c r="E575" s="77"/>
      <c r="F575" s="76"/>
      <c r="G575" s="778" t="s">
        <v>244</v>
      </c>
      <c r="H575" s="778"/>
      <c r="I575" s="37"/>
      <c r="J575" s="38"/>
      <c r="K575" s="97"/>
      <c r="L575" s="76"/>
      <c r="M575" s="77"/>
    </row>
    <row r="576" spans="1:13" s="162" customFormat="1" ht="13.5">
      <c r="A576" s="777" t="s">
        <v>1154</v>
      </c>
      <c r="B576" s="777"/>
      <c r="C576" s="777"/>
      <c r="D576" s="33"/>
      <c r="E576" s="33"/>
      <c r="F576" s="177"/>
      <c r="G576" s="778"/>
      <c r="H576" s="778"/>
      <c r="I576" s="33"/>
      <c r="J576" s="36"/>
      <c r="K576" s="36"/>
      <c r="L576" s="33"/>
      <c r="M576" s="33"/>
    </row>
    <row r="577" spans="1:13" s="162" customFormat="1" ht="13.5">
      <c r="A577" s="777"/>
      <c r="B577" s="777"/>
      <c r="C577" s="777"/>
      <c r="D577" s="780">
        <f>RIGHT($A$568,2)+RIGHT(A475,2)+RIGHT($A$375,2)+RIGHT($A$293,2)+RIGHT($A$254,2)+RIGHT(A53,2)+RIGHT($A$179,2)+RIGHT($A$122,2)+RIGHT($A$399,2)+RIGHT($A$436,2)+RIGHT($A$15,2)</f>
        <v>383</v>
      </c>
      <c r="E577" s="33"/>
      <c r="F577" s="177"/>
      <c r="G577" s="781">
        <f>$G$22+$G$196+$G$260+$G$324+$G$406+$G$515+$G$453+$G$67+G388+G138+$G$5</f>
        <v>92</v>
      </c>
      <c r="H577" s="778"/>
      <c r="I577" s="33"/>
      <c r="J577" s="36"/>
      <c r="K577" s="36"/>
      <c r="L577" s="33"/>
      <c r="M577" s="33"/>
    </row>
    <row r="578" spans="1:13" s="162" customFormat="1" ht="13.5">
      <c r="A578" s="777"/>
      <c r="B578" s="777"/>
      <c r="C578" s="777"/>
      <c r="D578" s="780"/>
      <c r="E578" s="33"/>
      <c r="F578" s="177"/>
      <c r="G578" s="778"/>
      <c r="H578" s="778"/>
      <c r="I578" s="33"/>
      <c r="J578" s="36"/>
      <c r="K578" s="36"/>
      <c r="L578" s="33"/>
      <c r="M578" s="33"/>
    </row>
    <row r="579" spans="1:13" s="162" customFormat="1" ht="13.5">
      <c r="A579" s="33"/>
      <c r="B579" s="33"/>
      <c r="C579" s="33"/>
      <c r="D579" s="33"/>
      <c r="E579" s="33"/>
      <c r="F579" s="33"/>
      <c r="G579" s="55"/>
      <c r="H579" s="55"/>
      <c r="I579" s="33"/>
      <c r="J579" s="36"/>
      <c r="K579" s="36"/>
      <c r="L579" s="33"/>
      <c r="M579" s="33"/>
    </row>
    <row r="580" spans="1:13" s="162" customFormat="1" ht="13.5">
      <c r="A580" s="33"/>
      <c r="B580" s="33"/>
      <c r="C580" s="33"/>
      <c r="D580" s="776"/>
      <c r="E580" s="33"/>
      <c r="F580" s="33"/>
      <c r="G580" s="778" t="s">
        <v>245</v>
      </c>
      <c r="H580" s="778"/>
      <c r="I580" s="33"/>
      <c r="J580" s="36"/>
      <c r="K580" s="36"/>
      <c r="L580" s="33"/>
      <c r="M580" s="33"/>
    </row>
    <row r="581" spans="1:13" s="162" customFormat="1" ht="13.5">
      <c r="A581" s="33"/>
      <c r="B581" s="33"/>
      <c r="C581" s="33"/>
      <c r="D581" s="777"/>
      <c r="E581" s="33"/>
      <c r="F581" s="33"/>
      <c r="G581" s="778"/>
      <c r="H581" s="778"/>
      <c r="I581" s="33"/>
      <c r="J581" s="36"/>
      <c r="K581" s="36"/>
      <c r="L581" s="33"/>
      <c r="M581" s="33"/>
    </row>
    <row r="582" spans="1:13" s="162" customFormat="1" ht="13.5">
      <c r="A582" s="33"/>
      <c r="B582" s="33"/>
      <c r="C582" s="33"/>
      <c r="D582" s="33"/>
      <c r="E582" s="33"/>
      <c r="F582" s="33"/>
      <c r="G582" s="779">
        <f>$G$577/$D$577</f>
        <v>0.2402088772845953</v>
      </c>
      <c r="H582" s="779"/>
      <c r="I582" s="33"/>
      <c r="J582" s="36"/>
      <c r="K582" s="36"/>
      <c r="L582" s="33"/>
      <c r="M582" s="33"/>
    </row>
    <row r="583" spans="1:13" s="162" customFormat="1" ht="13.5">
      <c r="A583" s="33"/>
      <c r="B583" s="33"/>
      <c r="C583" s="33"/>
      <c r="D583" s="33"/>
      <c r="E583" s="33"/>
      <c r="F583" s="33"/>
      <c r="G583" s="779"/>
      <c r="H583" s="779"/>
      <c r="I583" s="33"/>
      <c r="J583" s="36"/>
      <c r="K583" s="36"/>
      <c r="L583" s="33"/>
      <c r="M583" s="33"/>
    </row>
    <row r="584" spans="1:13" s="162" customFormat="1" ht="13.5">
      <c r="A584" s="33"/>
      <c r="B584" s="33"/>
      <c r="C584" s="33"/>
      <c r="D584" s="33"/>
      <c r="E584" s="33"/>
      <c r="F584" s="33"/>
      <c r="G584" s="33"/>
      <c r="H584" s="33"/>
      <c r="I584" s="33"/>
      <c r="J584" s="36"/>
      <c r="K584" s="36"/>
      <c r="L584" s="33"/>
      <c r="M584" s="33"/>
    </row>
  </sheetData>
  <sheetProtection password="CC53" sheet="1"/>
  <mergeCells count="46">
    <mergeCell ref="H453:J453"/>
    <mergeCell ref="B257:C258"/>
    <mergeCell ref="D257:G258"/>
    <mergeCell ref="B385:C386"/>
    <mergeCell ref="D385:G386"/>
    <mergeCell ref="B388:C388"/>
    <mergeCell ref="H324:J324"/>
    <mergeCell ref="H387:J387"/>
    <mergeCell ref="H388:J388"/>
    <mergeCell ref="H259:J259"/>
    <mergeCell ref="B2:C3"/>
    <mergeCell ref="D2:H3"/>
    <mergeCell ref="B19:C20"/>
    <mergeCell ref="D19:H20"/>
    <mergeCell ref="B22:C22"/>
    <mergeCell ref="B135:C136"/>
    <mergeCell ref="D135:H136"/>
    <mergeCell ref="H137:J137"/>
    <mergeCell ref="B138:C138"/>
    <mergeCell ref="H138:J138"/>
    <mergeCell ref="C193:D194"/>
    <mergeCell ref="E193:H194"/>
    <mergeCell ref="B260:C260"/>
    <mergeCell ref="H260:J260"/>
    <mergeCell ref="B321:C322"/>
    <mergeCell ref="D321:G322"/>
    <mergeCell ref="B403:C404"/>
    <mergeCell ref="D403:H404"/>
    <mergeCell ref="H405:J405"/>
    <mergeCell ref="H406:J406"/>
    <mergeCell ref="B408:C408"/>
    <mergeCell ref="B450:C451"/>
    <mergeCell ref="D450:G451"/>
    <mergeCell ref="H452:J452"/>
    <mergeCell ref="A576:C578"/>
    <mergeCell ref="D577:D578"/>
    <mergeCell ref="G577:H578"/>
    <mergeCell ref="B455:C455"/>
    <mergeCell ref="B512:C513"/>
    <mergeCell ref="D512:H513"/>
    <mergeCell ref="B515:C515"/>
    <mergeCell ref="H515:J515"/>
    <mergeCell ref="D580:D581"/>
    <mergeCell ref="G580:H581"/>
    <mergeCell ref="G582:H583"/>
    <mergeCell ref="G575:H576"/>
  </mergeCells>
  <hyperlinks>
    <hyperlink ref="D403" r:id="rId1" display="naru_yoshida_88@leto.eonet.ne.jp"/>
  </hyperlinks>
  <printOptions/>
  <pageMargins left="0" right="0" top="0" bottom="0" header="0.5118110236220472" footer="0.5118110236220472"/>
  <pageSetup horizontalDpi="1200" verticalDpi="12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2015-10-04T07:49:11Z</cp:lastPrinted>
  <dcterms:created xsi:type="dcterms:W3CDTF">2011-07-06T23:31:25Z</dcterms:created>
  <dcterms:modified xsi:type="dcterms:W3CDTF">2015-10-04T10:02:37Z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